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0"/>
  </bookViews>
  <sheets>
    <sheet name="סך התשלומים ששולמו בגין כל סוג" sheetId="1" r:id="rId1"/>
    <sheet name="פרוט עמלות והוצאות לתקופה " sheetId="2" r:id="rId2"/>
    <sheet name="פרוט עמלות ניהול חיצוני לתקופה" sheetId="3" r:id="rId3"/>
  </sheets>
  <externalReferences>
    <externalReference r:id="rId6"/>
  </externalReferences>
  <definedNames>
    <definedName name="_xlnm.Print_Area" localSheetId="0">'סך התשלומים ששולמו בגין כל סוג'!$E$1:$H$30</definedName>
    <definedName name="_xlnm.Print_Area" localSheetId="1">'פרוט עמלות והוצאות לתקופה '!$A$1:$E$52</definedName>
    <definedName name="_xlnm.Print_Area" localSheetId="2">'פרוט עמלות ניהול חיצוני לתקופה'!$A$1:$H$55</definedName>
  </definedNames>
  <calcPr fullCalcOnLoad="1"/>
</workbook>
</file>

<file path=xl/sharedStrings.xml><?xml version="1.0" encoding="utf-8"?>
<sst xmlns="http://schemas.openxmlformats.org/spreadsheetml/2006/main" count="184" uniqueCount="102">
  <si>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</si>
  <si>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</si>
  <si>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</si>
  <si>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</si>
  <si>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</si>
  <si>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</si>
  <si>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</si>
  <si>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</si>
  <si>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</si>
  <si>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</si>
  <si>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</si>
  <si>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</si>
  <si>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</si>
  <si>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</si>
  <si>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</si>
  <si>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</si>
  <si>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</si>
  <si>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</si>
  <si>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</si>
  <si>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</si>
  <si>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</si>
  <si>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</si>
  <si>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</si>
  <si>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</si>
  <si>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</si>
  <si>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</si>
  <si>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</si>
  <si>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ב. שיעור סך הוצאות ישירות מסך נכסים לסוף שנה קודמת (באחוזים)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</si>
  <si>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</si>
  <si>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</si>
  <si>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</si>
  <si>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</si>
  <si>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</si>
  <si>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</si>
  <si>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</si>
  <si>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</si>
  <si>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</si>
  <si>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</si>
  <si>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</si>
  <si>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</si>
  <si>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</si>
  <si>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</si>
  <si>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</si>
  <si>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</si>
  <si>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</si>
  <si>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</si>
  <si>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</si>
  <si>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א. שיעור סך ההוצאות הישירות, שההוצאה בגינן מוגבלת לשיעור של 0.25% מהנכסים לפי התקנות (באחוזים)</t>
  </si>
  <si>
    <t>8. סך נכסים לסוף שנה קודמת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</si>
  <si>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</si>
  <si>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</si>
  <si>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</si>
  <si>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</si>
  <si>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</si>
  <si>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</si>
  <si>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</si>
  <si>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</si>
  <si>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סך הוצאות בעד מתן משכנתאות</t>
  </si>
  <si>
    <t>סך הכל עמלות והוצאות</t>
  </si>
  <si>
    <t>סך הכל נכסים לסוף שנה קודמת</t>
  </si>
  <si>
    <t>סך תשלום למנהלי תיקים זרים</t>
  </si>
  <si>
    <t>תשלום בגין השקעה בקרנות נאמנות</t>
  </si>
  <si>
    <t>קרן נאמנות ישראלית</t>
  </si>
  <si>
    <t>מנהל קרנות א'</t>
  </si>
  <si>
    <t>מנהל קרנות ב'</t>
  </si>
  <si>
    <t>קרן חוץ</t>
  </si>
  <si>
    <t>תעודת סל ישראלית</t>
  </si>
  <si>
    <t>תעודת סל זרה</t>
  </si>
  <si>
    <t>פועלים סהר</t>
  </si>
  <si>
    <t>ברוקר חו"ל</t>
  </si>
  <si>
    <t>CREDIT SUISSE NOVA</t>
  </si>
  <si>
    <t>ISHARES</t>
  </si>
  <si>
    <t>SPDR</t>
  </si>
  <si>
    <t>WISDOMTREE</t>
  </si>
  <si>
    <t>VANGUARD</t>
  </si>
  <si>
    <t>אי.בי.אי</t>
  </si>
  <si>
    <t>BRACK CAPITAL REAL ESTATE(INDIA)</t>
  </si>
  <si>
    <t>רוטשילד ק.הון</t>
  </si>
  <si>
    <t xml:space="preserve">POWERSHARES </t>
  </si>
  <si>
    <t>DIAMONDS</t>
  </si>
  <si>
    <t>הראל</t>
  </si>
  <si>
    <t>Technology Select Sector SPD</t>
  </si>
  <si>
    <t>Health Care Select Sector SP</t>
  </si>
  <si>
    <t>Energy Select</t>
  </si>
  <si>
    <t>החזרי תעודות סל</t>
  </si>
  <si>
    <t>*</t>
  </si>
  <si>
    <t xml:space="preserve">  קופה 159 עו"ס מסלול כללי- סך התשלומים ששולמו בגין כל סוג של הוצאה ישירה לשנה המסתיימת ביום: 31/12/2015 </t>
  </si>
  <si>
    <t>בנק דיסקונט</t>
  </si>
  <si>
    <t>ROBECO CAPITAL GROWTH FUNDS</t>
  </si>
  <si>
    <t>AVIVA INVESTORS SICAV - GLOBAL</t>
  </si>
  <si>
    <t>BLACKROCK GLOBAL FUNDS - EMERG</t>
  </si>
  <si>
    <t xml:space="preserve">EGSHARES </t>
  </si>
  <si>
    <t>CONSUMER</t>
  </si>
  <si>
    <t>GLOBAL X CHINA CONSUMER</t>
  </si>
  <si>
    <t>EMERGING GLOBAL SHARES</t>
  </si>
  <si>
    <t>Financial Select Sector SPDR</t>
  </si>
  <si>
    <t xml:space="preserve">Industrial Select </t>
  </si>
  <si>
    <t xml:space="preserve">פסגות </t>
  </si>
  <si>
    <t xml:space="preserve">עו"ס מצרפי- סך התשלומים ששולמו בגין כל סוג של הוצאה ישירה לשנה המסתיימת ביום: 31/12/2015 </t>
  </si>
  <si>
    <t xml:space="preserve">  עו"ס מצרפי- סך התשלומים ששולמו בגין כל סוג של הוצאה ישירה לשנה המסתיימת ביום: 31/12/2015 </t>
  </si>
  <si>
    <t xml:space="preserve">    עו"ס מצרפי- סך התשלומים ששולמו בגין כל סוג של הוצאה ישירה לשנה המסתיימת ביום: 31/12/2015 </t>
  </si>
  <si>
    <t xml:space="preserve">   קופה 1437 עו"ס מסלול ללא מניות- סך התשלומים ששולמו בגין כל סוג של הוצאה ישירה לשנה המסתיימת ביום: 31/12/2015 </t>
  </si>
</sst>
</file>

<file path=xl/styles.xml><?xml version="1.0" encoding="utf-8"?>
<styleSheet xmlns="http://schemas.openxmlformats.org/spreadsheetml/2006/main">
  <numFmts count="3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###"/>
    <numFmt numFmtId="185" formatCode="#,##0.00_ ;\-#,##0.00\ 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5" tint="0.7999799847602844"/>
      </top>
      <bottom style="thin">
        <color theme="5" tint="0.7999799847602844"/>
      </bottom>
    </border>
    <border>
      <left/>
      <right/>
      <top style="thin">
        <color theme="4" tint="0.7999799847602844"/>
      </top>
      <bottom style="thin">
        <color theme="4" tint="0.7999799847602844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169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10" fontId="1" fillId="0" borderId="0" xfId="44" applyNumberFormat="1" applyFont="1" applyFill="1" applyAlignment="1">
      <alignment/>
    </xf>
    <xf numFmtId="4" fontId="0" fillId="0" borderId="0" xfId="0" applyNumberForma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178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Fill="1" applyAlignment="1">
      <alignment/>
    </xf>
    <xf numFmtId="0" fontId="1" fillId="0" borderId="0" xfId="0" applyFont="1" applyFill="1" applyBorder="1" applyAlignment="1">
      <alignment/>
    </xf>
    <xf numFmtId="0" fontId="41" fillId="0" borderId="0" xfId="41" applyFont="1" applyFill="1" applyBorder="1" applyAlignment="1" applyProtection="1">
      <alignment horizontal="right" wrapText="1" readingOrder="2"/>
      <protection/>
    </xf>
    <xf numFmtId="0" fontId="41" fillId="0" borderId="0" xfId="41" applyFont="1" applyFill="1" applyBorder="1" applyAlignment="1" applyProtection="1">
      <alignment horizontal="right" wrapText="1" indent="3" readingOrder="2"/>
      <protection/>
    </xf>
    <xf numFmtId="0" fontId="41" fillId="0" borderId="0" xfId="41" applyFont="1" applyFill="1" applyBorder="1" applyAlignment="1" applyProtection="1">
      <alignment horizontal="right" wrapText="1" indent="2" readingOrder="2"/>
      <protection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23" fillId="0" borderId="10" xfId="0" applyFont="1" applyFill="1" applyBorder="1" applyAlignment="1">
      <alignment horizontal="right"/>
    </xf>
    <xf numFmtId="0" fontId="0" fillId="0" borderId="0" xfId="4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 horizontal="right"/>
    </xf>
    <xf numFmtId="43" fontId="0" fillId="0" borderId="0" xfId="36" applyFont="1" applyFill="1" applyAlignment="1">
      <alignment/>
    </xf>
    <xf numFmtId="0" fontId="23" fillId="0" borderId="0" xfId="0" applyFont="1" applyAlignment="1">
      <alignment horizontal="right"/>
    </xf>
    <xf numFmtId="0" fontId="23" fillId="0" borderId="11" xfId="0" applyFont="1" applyBorder="1" applyAlignment="1">
      <alignment horizontal="right"/>
    </xf>
    <xf numFmtId="43" fontId="0" fillId="0" borderId="0" xfId="36" applyFont="1" applyAlignment="1">
      <alignment/>
    </xf>
    <xf numFmtId="0" fontId="1" fillId="0" borderId="0" xfId="0" applyFont="1" applyFill="1" applyAlignment="1">
      <alignment horizontal="right"/>
    </xf>
  </cellXfs>
  <cellStyles count="5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2 2" xfId="35"/>
    <cellStyle name="Comma 3" xfId="36"/>
    <cellStyle name="Currency" xfId="37"/>
    <cellStyle name="nBold" xfId="38"/>
    <cellStyle name="nBold 2" xfId="39"/>
    <cellStyle name="Normal 2" xfId="40"/>
    <cellStyle name="Normal 3" xfId="41"/>
    <cellStyle name="Normal 4" xfId="42"/>
    <cellStyle name="Normal 5" xfId="43"/>
    <cellStyle name="Percent" xfId="44"/>
    <cellStyle name="הדגשה1" xfId="45"/>
    <cellStyle name="הדגשה2" xfId="46"/>
    <cellStyle name="הדגשה3" xfId="47"/>
    <cellStyle name="הדגשה4" xfId="48"/>
    <cellStyle name="הדגשה5" xfId="49"/>
    <cellStyle name="הדגשה6" xfId="50"/>
    <cellStyle name="Hyperlink" xfId="51"/>
    <cellStyle name="Followed Hyperlink" xfId="52"/>
    <cellStyle name="הערה" xfId="53"/>
    <cellStyle name="חישוב" xfId="54"/>
    <cellStyle name="טוב" xfId="55"/>
    <cellStyle name="טקסט אזהרה" xfId="56"/>
    <cellStyle name="טקסט הסברי" xfId="57"/>
    <cellStyle name="כותרת" xfId="58"/>
    <cellStyle name="כותרת 1" xfId="59"/>
    <cellStyle name="כותרת 2" xfId="60"/>
    <cellStyle name="כותרת 3" xfId="61"/>
    <cellStyle name="כותרת 4" xfId="62"/>
    <cellStyle name="Currency [0]" xfId="63"/>
    <cellStyle name="ניטראלי" xfId="64"/>
    <cellStyle name="סה&quot;כ" xfId="65"/>
    <cellStyle name="פלט" xfId="66"/>
    <cellStyle name="Comma [0]" xfId="67"/>
    <cellStyle name="קלט" xfId="68"/>
    <cellStyle name="רע" xfId="69"/>
    <cellStyle name="תא מסומן" xfId="70"/>
    <cellStyle name="תא מקושר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nhalat%20heshbonut\&#1497;&#1492;&#1489;\&#1492;&#1493;&#1510;&#1488;&#1493;&#1514;%20&#1497;&#1513;&#1497;&#1512;&#1493;&#1514;\2015\1-12.2015\&#1506;&#1493;&#1505;%20&#1500;&#1500;&#1488;%20&#1502;&#1504;&#1497;&#1493;&#1514;%201522\&#1492;&#1493;&#1510;&#1488;&#1493;&#1514;%20&#1497;&#1513;&#1497;&#1512;&#1493;&#1514;%20&#1506;&#1493;&#1505;%20&#1500;&#1500;&#1488;%20&#1502;&#1504;&#1497;&#1493;&#1514;%201-12.2015%20&#1500;&#1489;&#1511;&#1513;&#1514;%20&#1492;&#1495;&#1513;&#1489;&#1493;&#1504;&#1497;&#14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סך התשלומים ששולמו בגין כל סוג"/>
      <sheetName val="פרוט עמלות והוצאות לתקופה "/>
      <sheetName val="פרוט עמלות ניהול חיצוני לתקופ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rightToLeft="1" tabSelected="1" zoomScalePageLayoutView="0" workbookViewId="0" topLeftCell="A1">
      <selection activeCell="A1" sqref="A1"/>
    </sheetView>
  </sheetViews>
  <sheetFormatPr defaultColWidth="9.140625" defaultRowHeight="12.75"/>
  <cols>
    <col min="1" max="1" width="59.421875" style="0" customWidth="1"/>
    <col min="2" max="2" width="33.7109375" style="2" customWidth="1"/>
    <col min="3" max="4" width="11.140625" style="0" customWidth="1"/>
    <col min="5" max="5" width="59.421875" style="0" customWidth="1"/>
    <col min="6" max="6" width="33.7109375" style="2" customWidth="1"/>
    <col min="7" max="7" width="18.140625" style="0" customWidth="1"/>
    <col min="8" max="8" width="11.140625" style="0" customWidth="1"/>
    <col min="9" max="9" width="59.421875" style="0" customWidth="1"/>
    <col min="10" max="10" width="33.7109375" style="2" customWidth="1"/>
  </cols>
  <sheetData>
    <row r="1" spans="1:10" ht="12.75">
      <c r="A1" s="24"/>
      <c r="B1" s="24" t="s">
        <v>98</v>
      </c>
      <c r="E1" s="24"/>
      <c r="F1" s="24" t="s">
        <v>86</v>
      </c>
      <c r="G1" s="24"/>
      <c r="I1" s="24"/>
      <c r="J1" s="24" t="s">
        <v>101</v>
      </c>
    </row>
    <row r="2" spans="1:10" ht="25.5" customHeight="1">
      <c r="A2" s="2"/>
      <c r="B2" s="3" t="s">
        <v>0</v>
      </c>
      <c r="C2" s="2"/>
      <c r="D2" s="2"/>
      <c r="E2" s="2"/>
      <c r="F2" s="3" t="s">
        <v>0</v>
      </c>
      <c r="G2" s="3"/>
      <c r="H2" s="2"/>
      <c r="I2" s="2"/>
      <c r="J2" s="3" t="s">
        <v>0</v>
      </c>
    </row>
    <row r="3" spans="1:10" ht="12.75">
      <c r="A3" s="21" t="s">
        <v>22</v>
      </c>
      <c r="B3" s="16">
        <f>SUM(B4:B5)</f>
        <v>81.961</v>
      </c>
      <c r="C3" s="3"/>
      <c r="D3" s="3"/>
      <c r="E3" s="21" t="s">
        <v>22</v>
      </c>
      <c r="F3" s="16">
        <v>81.70100000000001</v>
      </c>
      <c r="G3" s="7"/>
      <c r="H3" s="3"/>
      <c r="I3" s="21" t="s">
        <v>22</v>
      </c>
      <c r="J3" s="16">
        <f>SUM(J4:J5)</f>
        <v>0.26</v>
      </c>
    </row>
    <row r="4" spans="1:10" ht="12.75">
      <c r="A4" s="22" t="s">
        <v>28</v>
      </c>
      <c r="B4" s="16">
        <f>F4+J4</f>
        <v>26.27</v>
      </c>
      <c r="C4" s="3"/>
      <c r="D4" s="3"/>
      <c r="E4" s="22" t="s">
        <v>28</v>
      </c>
      <c r="F4" s="16">
        <v>26.27</v>
      </c>
      <c r="G4" s="7"/>
      <c r="H4" s="3"/>
      <c r="I4" s="22" t="s">
        <v>28</v>
      </c>
      <c r="J4" s="16">
        <v>0</v>
      </c>
    </row>
    <row r="5" spans="1:10" ht="12.75">
      <c r="A5" s="22" t="s">
        <v>29</v>
      </c>
      <c r="B5" s="16">
        <f>F5+J5</f>
        <v>55.691</v>
      </c>
      <c r="C5" s="3"/>
      <c r="D5" s="3"/>
      <c r="E5" s="22" t="s">
        <v>29</v>
      </c>
      <c r="F5" s="16">
        <v>55.431000000000004</v>
      </c>
      <c r="G5" s="7"/>
      <c r="H5" s="3"/>
      <c r="I5" s="22" t="s">
        <v>29</v>
      </c>
      <c r="J5" s="16">
        <v>0.26</v>
      </c>
    </row>
    <row r="6" spans="1:10" ht="12.75">
      <c r="A6" s="3"/>
      <c r="B6" s="16"/>
      <c r="C6" s="3"/>
      <c r="D6" s="3"/>
      <c r="E6" s="3"/>
      <c r="F6" s="16"/>
      <c r="G6" s="7"/>
      <c r="H6" s="3"/>
      <c r="I6" s="3"/>
      <c r="J6" s="16"/>
    </row>
    <row r="7" spans="1:10" ht="12.75">
      <c r="A7" s="21" t="s">
        <v>23</v>
      </c>
      <c r="B7" s="16">
        <f>SUM(B8:B9)</f>
        <v>103.021</v>
      </c>
      <c r="C7" s="3"/>
      <c r="D7" s="3"/>
      <c r="E7" s="21" t="s">
        <v>23</v>
      </c>
      <c r="F7" s="16">
        <v>101.071</v>
      </c>
      <c r="G7" s="7"/>
      <c r="H7" s="3"/>
      <c r="I7" s="21" t="s">
        <v>23</v>
      </c>
      <c r="J7" s="16">
        <f>SUM(J8:J9)</f>
        <v>1.95</v>
      </c>
    </row>
    <row r="8" spans="1:10" ht="12.75">
      <c r="A8" s="22" t="s">
        <v>30</v>
      </c>
      <c r="B8" s="16">
        <f>F8+J8</f>
        <v>0</v>
      </c>
      <c r="C8" s="3"/>
      <c r="D8" s="3"/>
      <c r="E8" s="22" t="s">
        <v>30</v>
      </c>
      <c r="F8" s="16">
        <v>0</v>
      </c>
      <c r="G8" s="7"/>
      <c r="H8" s="3"/>
      <c r="I8" s="22" t="s">
        <v>30</v>
      </c>
      <c r="J8" s="16">
        <v>0</v>
      </c>
    </row>
    <row r="9" spans="1:10" ht="12.75">
      <c r="A9" s="22" t="s">
        <v>31</v>
      </c>
      <c r="B9" s="16">
        <f>F9+J9</f>
        <v>103.021</v>
      </c>
      <c r="C9" s="3"/>
      <c r="D9" s="3"/>
      <c r="E9" s="22" t="s">
        <v>31</v>
      </c>
      <c r="F9" s="16">
        <v>101.071</v>
      </c>
      <c r="G9" s="7"/>
      <c r="H9" s="3"/>
      <c r="I9" s="22" t="s">
        <v>31</v>
      </c>
      <c r="J9" s="16">
        <v>1.95</v>
      </c>
    </row>
    <row r="10" spans="1:10" ht="12.75">
      <c r="A10" s="3"/>
      <c r="B10" s="16"/>
      <c r="C10" s="3"/>
      <c r="D10" s="3"/>
      <c r="E10" s="3"/>
      <c r="F10" s="16"/>
      <c r="G10" s="7"/>
      <c r="H10" s="3"/>
      <c r="I10" s="3"/>
      <c r="J10" s="16"/>
    </row>
    <row r="11" spans="1:10" ht="12.75">
      <c r="A11" s="3"/>
      <c r="B11" s="16"/>
      <c r="C11" s="3"/>
      <c r="D11" s="3"/>
      <c r="E11" s="3"/>
      <c r="F11" s="16"/>
      <c r="G11" s="7"/>
      <c r="H11" s="3"/>
      <c r="I11" s="3"/>
      <c r="J11" s="16"/>
    </row>
    <row r="12" spans="1:10" ht="12.75">
      <c r="A12" s="21" t="s">
        <v>32</v>
      </c>
      <c r="B12" s="16">
        <f>SUM(B13:B15)</f>
        <v>0</v>
      </c>
      <c r="C12" s="3"/>
      <c r="D12" s="3"/>
      <c r="E12" s="21" t="s">
        <v>32</v>
      </c>
      <c r="F12" s="16">
        <v>0</v>
      </c>
      <c r="G12" s="7"/>
      <c r="H12" s="3"/>
      <c r="I12" s="21" t="s">
        <v>32</v>
      </c>
      <c r="J12" s="16">
        <f>SUM(J13:J15)</f>
        <v>0</v>
      </c>
    </row>
    <row r="13" spans="1:10" ht="25.5">
      <c r="A13" s="22" t="s">
        <v>33</v>
      </c>
      <c r="B13" s="16">
        <f>F13+J13</f>
        <v>0</v>
      </c>
      <c r="C13" s="3"/>
      <c r="D13" s="3"/>
      <c r="E13" s="22" t="s">
        <v>33</v>
      </c>
      <c r="F13" s="16">
        <v>0</v>
      </c>
      <c r="G13" s="7"/>
      <c r="H13" s="3"/>
      <c r="I13" s="22" t="s">
        <v>33</v>
      </c>
      <c r="J13" s="16">
        <v>0</v>
      </c>
    </row>
    <row r="14" spans="1:10" ht="12.75">
      <c r="A14" s="22" t="s">
        <v>34</v>
      </c>
      <c r="B14" s="16">
        <f>F14+J14</f>
        <v>0</v>
      </c>
      <c r="C14" s="3"/>
      <c r="D14" s="3"/>
      <c r="E14" s="22" t="s">
        <v>34</v>
      </c>
      <c r="F14" s="16">
        <v>0</v>
      </c>
      <c r="G14" s="7"/>
      <c r="H14" s="3"/>
      <c r="I14" s="22" t="s">
        <v>34</v>
      </c>
      <c r="J14" s="16">
        <v>0</v>
      </c>
    </row>
    <row r="15" spans="1:10" ht="12.75">
      <c r="A15" s="22" t="s">
        <v>35</v>
      </c>
      <c r="B15" s="16">
        <f>F15+J15</f>
        <v>0</v>
      </c>
      <c r="C15" s="3"/>
      <c r="D15" s="3"/>
      <c r="E15" s="22" t="s">
        <v>35</v>
      </c>
      <c r="F15" s="16">
        <v>0</v>
      </c>
      <c r="G15" s="7"/>
      <c r="H15" s="3"/>
      <c r="I15" s="22" t="s">
        <v>35</v>
      </c>
      <c r="J15" s="16">
        <v>0</v>
      </c>
    </row>
    <row r="16" spans="1:10" ht="12.75">
      <c r="A16" s="20"/>
      <c r="B16" s="16"/>
      <c r="C16" s="3"/>
      <c r="D16" s="3"/>
      <c r="E16" s="20"/>
      <c r="F16" s="16"/>
      <c r="G16" s="7"/>
      <c r="H16" s="3"/>
      <c r="I16" s="20"/>
      <c r="J16" s="16"/>
    </row>
    <row r="17" spans="1:10" ht="12.75">
      <c r="A17" s="21" t="s">
        <v>24</v>
      </c>
      <c r="B17" s="19">
        <f>SUM(B18:B25)</f>
        <v>155.7606844092959</v>
      </c>
      <c r="C17" s="3"/>
      <c r="D17" s="3"/>
      <c r="E17" s="21" t="s">
        <v>24</v>
      </c>
      <c r="F17" s="19">
        <v>155.7606844092959</v>
      </c>
      <c r="G17" s="7"/>
      <c r="H17" s="3"/>
      <c r="I17" s="21" t="s">
        <v>24</v>
      </c>
      <c r="J17" s="16">
        <f>SUM(J18:J25)</f>
        <v>0</v>
      </c>
    </row>
    <row r="18" spans="1:10" ht="15" customHeight="1">
      <c r="A18" s="22" t="s">
        <v>36</v>
      </c>
      <c r="B18" s="16">
        <f>F18+J18</f>
        <v>0</v>
      </c>
      <c r="C18" s="3"/>
      <c r="D18" s="3"/>
      <c r="E18" s="22" t="s">
        <v>36</v>
      </c>
      <c r="F18" s="16">
        <v>0</v>
      </c>
      <c r="G18" s="7"/>
      <c r="H18" s="3"/>
      <c r="I18" s="22" t="s">
        <v>36</v>
      </c>
      <c r="J18" s="16">
        <v>0</v>
      </c>
    </row>
    <row r="19" spans="1:10" ht="14.25" customHeight="1">
      <c r="A19" s="22" t="s">
        <v>37</v>
      </c>
      <c r="B19" s="16">
        <f aca="true" t="shared" si="0" ref="B19:B25">F19+J19</f>
        <v>17.07</v>
      </c>
      <c r="C19" s="3"/>
      <c r="D19" s="3"/>
      <c r="E19" s="22" t="s">
        <v>37</v>
      </c>
      <c r="F19" s="16">
        <v>17.07</v>
      </c>
      <c r="G19" s="7"/>
      <c r="H19" s="3"/>
      <c r="I19" s="22" t="s">
        <v>37</v>
      </c>
      <c r="J19" s="16">
        <v>0</v>
      </c>
    </row>
    <row r="20" spans="1:10" ht="13.5" customHeight="1">
      <c r="A20" s="22" t="s">
        <v>38</v>
      </c>
      <c r="B20" s="16">
        <f t="shared" si="0"/>
        <v>0</v>
      </c>
      <c r="C20" s="3"/>
      <c r="D20" s="3"/>
      <c r="E20" s="22" t="s">
        <v>38</v>
      </c>
      <c r="F20" s="16">
        <v>0</v>
      </c>
      <c r="G20" s="7"/>
      <c r="H20" s="3"/>
      <c r="I20" s="22" t="s">
        <v>38</v>
      </c>
      <c r="J20" s="16">
        <v>0</v>
      </c>
    </row>
    <row r="21" spans="1:10" ht="12.75">
      <c r="A21" s="22" t="s">
        <v>39</v>
      </c>
      <c r="B21" s="16">
        <f t="shared" si="0"/>
        <v>0</v>
      </c>
      <c r="C21" s="3"/>
      <c r="D21" s="3"/>
      <c r="E21" s="22" t="s">
        <v>39</v>
      </c>
      <c r="F21" s="16">
        <v>0</v>
      </c>
      <c r="G21" s="7"/>
      <c r="H21" s="3"/>
      <c r="I21" s="22" t="s">
        <v>39</v>
      </c>
      <c r="J21" s="16">
        <v>0</v>
      </c>
    </row>
    <row r="22" spans="1:10" ht="12.75">
      <c r="A22" s="22" t="s">
        <v>40</v>
      </c>
      <c r="B22" s="16">
        <f t="shared" si="0"/>
        <v>2.22</v>
      </c>
      <c r="C22" s="3"/>
      <c r="D22" s="3"/>
      <c r="E22" s="22" t="s">
        <v>40</v>
      </c>
      <c r="F22" s="16">
        <v>2.22</v>
      </c>
      <c r="G22" s="7"/>
      <c r="H22" s="3"/>
      <c r="I22" s="22" t="s">
        <v>40</v>
      </c>
      <c r="J22" s="16">
        <v>0</v>
      </c>
    </row>
    <row r="23" spans="1:10" ht="12.75">
      <c r="A23" s="22" t="s">
        <v>41</v>
      </c>
      <c r="B23" s="16">
        <f t="shared" si="0"/>
        <v>117.84168440929588</v>
      </c>
      <c r="C23" s="3"/>
      <c r="D23" s="3"/>
      <c r="E23" s="22" t="s">
        <v>41</v>
      </c>
      <c r="F23" s="19">
        <v>117.84168440929588</v>
      </c>
      <c r="G23" s="7"/>
      <c r="H23" s="3"/>
      <c r="I23" s="22" t="s">
        <v>41</v>
      </c>
      <c r="J23" s="16">
        <v>0</v>
      </c>
    </row>
    <row r="24" spans="1:10" ht="14.25" customHeight="1">
      <c r="A24" s="22" t="s">
        <v>42</v>
      </c>
      <c r="B24" s="16">
        <f t="shared" si="0"/>
        <v>0</v>
      </c>
      <c r="C24" s="3"/>
      <c r="D24" s="3"/>
      <c r="E24" s="22" t="s">
        <v>42</v>
      </c>
      <c r="F24" s="16">
        <v>0</v>
      </c>
      <c r="G24" s="7"/>
      <c r="H24" s="3"/>
      <c r="I24" s="22" t="s">
        <v>42</v>
      </c>
      <c r="J24" s="16">
        <v>0</v>
      </c>
    </row>
    <row r="25" spans="1:10" ht="12.75">
      <c r="A25" s="22" t="s">
        <v>43</v>
      </c>
      <c r="B25" s="16">
        <f t="shared" si="0"/>
        <v>18.629000000000005</v>
      </c>
      <c r="C25" s="3"/>
      <c r="D25" s="3"/>
      <c r="E25" s="22" t="s">
        <v>43</v>
      </c>
      <c r="F25" s="16">
        <v>18.629000000000005</v>
      </c>
      <c r="G25" s="7"/>
      <c r="H25" s="3"/>
      <c r="I25" s="22" t="s">
        <v>43</v>
      </c>
      <c r="J25" s="16">
        <v>0</v>
      </c>
    </row>
    <row r="26" spans="1:10" ht="12.75">
      <c r="A26" s="21"/>
      <c r="B26" s="19"/>
      <c r="C26" s="3"/>
      <c r="D26" s="3"/>
      <c r="E26" s="21"/>
      <c r="F26" s="19"/>
      <c r="G26" s="7"/>
      <c r="H26" s="3"/>
      <c r="I26" s="21"/>
      <c r="J26" s="19"/>
    </row>
    <row r="27" spans="1:10" ht="12.75">
      <c r="A27" s="21" t="s">
        <v>25</v>
      </c>
      <c r="B27" s="16">
        <f>SUM(B28:B29)</f>
        <v>0</v>
      </c>
      <c r="C27" s="3"/>
      <c r="D27" s="3"/>
      <c r="E27" s="21" t="s">
        <v>25</v>
      </c>
      <c r="F27" s="16">
        <v>0</v>
      </c>
      <c r="G27" s="4"/>
      <c r="H27" s="3"/>
      <c r="I27" s="21" t="s">
        <v>25</v>
      </c>
      <c r="J27" s="16">
        <f>SUM(J28:J29)</f>
        <v>0</v>
      </c>
    </row>
    <row r="28" spans="1:10" ht="12.75">
      <c r="A28" s="22" t="s">
        <v>44</v>
      </c>
      <c r="B28" s="16">
        <f>F28+J28</f>
        <v>0</v>
      </c>
      <c r="C28" s="3"/>
      <c r="D28" s="3"/>
      <c r="E28" s="22" t="s">
        <v>44</v>
      </c>
      <c r="F28" s="16">
        <v>0</v>
      </c>
      <c r="G28" s="8"/>
      <c r="H28" s="3"/>
      <c r="I28" s="22" t="s">
        <v>44</v>
      </c>
      <c r="J28" s="16">
        <v>0</v>
      </c>
    </row>
    <row r="29" spans="1:10" ht="12.75">
      <c r="A29" s="22" t="s">
        <v>45</v>
      </c>
      <c r="B29" s="16">
        <f>F29+J29</f>
        <v>0</v>
      </c>
      <c r="C29" s="3"/>
      <c r="D29" s="3"/>
      <c r="E29" s="22" t="s">
        <v>45</v>
      </c>
      <c r="F29" s="16">
        <v>0</v>
      </c>
      <c r="G29" s="2"/>
      <c r="H29" s="3"/>
      <c r="I29" s="22" t="s">
        <v>45</v>
      </c>
      <c r="J29" s="16">
        <v>0</v>
      </c>
    </row>
    <row r="30" spans="1:9" ht="12.75">
      <c r="A30" s="21"/>
      <c r="E30" s="21"/>
      <c r="I30" s="21"/>
    </row>
    <row r="31" spans="1:10" ht="12.75">
      <c r="A31" s="21" t="s">
        <v>46</v>
      </c>
      <c r="B31" s="19">
        <f>B3+B7+B12+B17+B27</f>
        <v>340.74268440929586</v>
      </c>
      <c r="E31" s="21" t="s">
        <v>46</v>
      </c>
      <c r="F31" s="19">
        <v>338.5326844092959</v>
      </c>
      <c r="I31" s="21" t="s">
        <v>46</v>
      </c>
      <c r="J31" s="19">
        <f>J3+J7+J12+J17+J27</f>
        <v>2.21</v>
      </c>
    </row>
    <row r="32" spans="1:9" ht="12.75">
      <c r="A32" s="21"/>
      <c r="E32" s="21"/>
      <c r="I32" s="21"/>
    </row>
    <row r="33" spans="1:9" ht="12.75">
      <c r="A33" s="21" t="s">
        <v>26</v>
      </c>
      <c r="E33" s="21" t="s">
        <v>26</v>
      </c>
      <c r="I33" s="21" t="s">
        <v>26</v>
      </c>
    </row>
    <row r="34" spans="1:10" ht="25.5">
      <c r="A34" s="23" t="s">
        <v>47</v>
      </c>
      <c r="B34" s="7">
        <f>(B13+B17+B29)/B37</f>
        <v>0.0005870915966261827</v>
      </c>
      <c r="E34" s="23" t="s">
        <v>47</v>
      </c>
      <c r="F34" s="7">
        <v>0.0005888004581906482</v>
      </c>
      <c r="I34" s="23" t="s">
        <v>47</v>
      </c>
      <c r="J34" s="7">
        <f>(J13+J17+J29)/J37</f>
        <v>0</v>
      </c>
    </row>
    <row r="35" spans="1:10" ht="12.75">
      <c r="A35" s="23" t="s">
        <v>27</v>
      </c>
      <c r="B35" s="7">
        <f>B31/B37</f>
        <v>0.0012843238804914113</v>
      </c>
      <c r="E35" s="23" t="s">
        <v>27</v>
      </c>
      <c r="F35" s="7">
        <v>0.0012797080370353553</v>
      </c>
      <c r="I35" s="23" t="s">
        <v>27</v>
      </c>
      <c r="J35" s="7">
        <f>J31/J37</f>
        <v>0.00287012987012987</v>
      </c>
    </row>
    <row r="36" spans="1:9" ht="12.75">
      <c r="A36" s="21"/>
      <c r="E36" s="21"/>
      <c r="I36" s="21"/>
    </row>
    <row r="37" spans="1:10" ht="12.75">
      <c r="A37" s="21" t="s">
        <v>48</v>
      </c>
      <c r="B37" s="28">
        <f>F37+J37</f>
        <v>265309</v>
      </c>
      <c r="E37" s="21" t="s">
        <v>48</v>
      </c>
      <c r="F37" s="28">
        <v>264539</v>
      </c>
      <c r="I37" s="21" t="s">
        <v>48</v>
      </c>
      <c r="J37" s="28">
        <v>770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  <headerFooter>
    <oddHeader>&amp;L&amp;A&amp;C&amp;F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rightToLeft="1" zoomScalePageLayoutView="0" workbookViewId="0" topLeftCell="A1">
      <selection activeCell="A1" sqref="A1:E1"/>
    </sheetView>
  </sheetViews>
  <sheetFormatPr defaultColWidth="9.140625" defaultRowHeight="12.75"/>
  <cols>
    <col min="1" max="1" width="8.28125" style="0" bestFit="1" customWidth="1"/>
    <col min="2" max="2" width="50.421875" style="0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0.140625" style="0" bestFit="1" customWidth="1"/>
    <col min="7" max="9" width="8.28125" style="0" customWidth="1"/>
  </cols>
  <sheetData>
    <row r="1" spans="1:12" ht="12.75">
      <c r="A1" s="36" t="s">
        <v>99</v>
      </c>
      <c r="B1" s="36"/>
      <c r="C1" s="36"/>
      <c r="D1" s="36"/>
      <c r="E1" s="36"/>
      <c r="F1" s="6"/>
      <c r="G1" s="6"/>
      <c r="H1" s="6"/>
      <c r="I1" s="6"/>
      <c r="J1" s="6"/>
      <c r="K1" s="6"/>
      <c r="L1" s="6"/>
    </row>
    <row r="2" spans="3:5" ht="51" customHeight="1">
      <c r="C2" s="1" t="s">
        <v>0</v>
      </c>
      <c r="D2" s="1"/>
      <c r="E2" s="12"/>
    </row>
    <row r="3" spans="1:6" s="2" customFormat="1" ht="12.75">
      <c r="A3" s="3"/>
      <c r="B3" s="3" t="s">
        <v>49</v>
      </c>
      <c r="D3" s="15"/>
      <c r="E3" s="15"/>
      <c r="F3" s="15"/>
    </row>
    <row r="4" spans="1:6" s="2" customFormat="1" ht="12.75">
      <c r="A4" s="3"/>
      <c r="B4" s="3" t="s">
        <v>3</v>
      </c>
      <c r="C4" s="16">
        <f>SUM(C5:C7)</f>
        <v>26.27</v>
      </c>
      <c r="D4" s="15"/>
      <c r="E4" s="15"/>
      <c r="F4" s="15"/>
    </row>
    <row r="5" spans="2:6" s="2" customFormat="1" ht="12.75">
      <c r="B5" s="30" t="s">
        <v>97</v>
      </c>
      <c r="C5" s="15">
        <f>26270/1000</f>
        <v>26.27</v>
      </c>
      <c r="D5" s="15"/>
      <c r="E5" s="15"/>
      <c r="F5" s="15"/>
    </row>
    <row r="6" spans="2:6" s="2" customFormat="1" ht="12.75">
      <c r="B6" s="2" t="s">
        <v>4</v>
      </c>
      <c r="C6" s="15">
        <v>0</v>
      </c>
      <c r="D6" s="15"/>
      <c r="E6" s="15"/>
      <c r="F6" s="15"/>
    </row>
    <row r="7" spans="2:6" s="2" customFormat="1" ht="12.75">
      <c r="B7" s="2" t="s">
        <v>10</v>
      </c>
      <c r="C7" s="15">
        <v>0</v>
      </c>
      <c r="D7" s="15"/>
      <c r="E7" s="15"/>
      <c r="F7" s="15"/>
    </row>
    <row r="8" spans="1:6" s="2" customFormat="1" ht="12.75">
      <c r="A8" s="3"/>
      <c r="B8" s="3" t="s">
        <v>5</v>
      </c>
      <c r="C8" s="16">
        <f>SUM(C9:C13)</f>
        <v>55.691</v>
      </c>
      <c r="D8" s="15"/>
      <c r="E8" s="15"/>
      <c r="F8" s="15"/>
    </row>
    <row r="9" spans="1:6" s="2" customFormat="1" ht="12.75">
      <c r="A9" s="3"/>
      <c r="B9" s="2" t="s">
        <v>68</v>
      </c>
      <c r="C9" s="15">
        <f>16+0.26</f>
        <v>16.26</v>
      </c>
      <c r="D9" s="15"/>
      <c r="E9" s="15"/>
      <c r="F9" s="15"/>
    </row>
    <row r="10" spans="1:6" s="2" customFormat="1" ht="12.75">
      <c r="A10" s="3"/>
      <c r="B10" s="30" t="s">
        <v>75</v>
      </c>
      <c r="C10" s="15">
        <f>25718/1000</f>
        <v>25.718</v>
      </c>
      <c r="D10" s="15"/>
      <c r="E10" s="15"/>
      <c r="F10" s="15"/>
    </row>
    <row r="11" spans="1:6" s="2" customFormat="1" ht="12.75">
      <c r="A11" s="3"/>
      <c r="B11" s="2" t="s">
        <v>69</v>
      </c>
      <c r="C11" s="15">
        <f>13381/1000</f>
        <v>13.381</v>
      </c>
      <c r="D11" s="15"/>
      <c r="E11" s="15"/>
      <c r="F11" s="15"/>
    </row>
    <row r="12" spans="1:6" s="2" customFormat="1" ht="12.75">
      <c r="A12" s="3"/>
      <c r="B12" s="27" t="s">
        <v>87</v>
      </c>
      <c r="C12" s="15">
        <f>332/1000</f>
        <v>0.332</v>
      </c>
      <c r="D12" s="15"/>
      <c r="E12" s="15"/>
      <c r="F12" s="15"/>
    </row>
    <row r="13" spans="1:6" s="2" customFormat="1" ht="12.75">
      <c r="A13" s="3"/>
      <c r="B13" s="5" t="s">
        <v>10</v>
      </c>
      <c r="C13" s="15">
        <v>0</v>
      </c>
      <c r="D13" s="15"/>
      <c r="E13" s="15"/>
      <c r="F13" s="15"/>
    </row>
    <row r="14" spans="1:6" ht="12.75">
      <c r="A14" s="1"/>
      <c r="B14" s="1" t="s">
        <v>6</v>
      </c>
      <c r="C14" s="16">
        <f>C8+C4</f>
        <v>81.961</v>
      </c>
      <c r="D14" s="15"/>
      <c r="E14" s="15"/>
      <c r="F14" s="15"/>
    </row>
    <row r="15" spans="1:6" ht="12.75">
      <c r="A15" s="1"/>
      <c r="B15" s="1"/>
      <c r="C15" s="16"/>
      <c r="D15" s="15"/>
      <c r="E15" s="15"/>
      <c r="F15" s="15"/>
    </row>
    <row r="16" spans="1:6" s="2" customFormat="1" ht="12.75">
      <c r="A16" s="3"/>
      <c r="B16" s="3" t="s">
        <v>7</v>
      </c>
      <c r="C16" s="15"/>
      <c r="D16" s="15"/>
      <c r="E16" s="15"/>
      <c r="F16" s="15"/>
    </row>
    <row r="17" spans="1:6" s="2" customFormat="1" ht="12.75">
      <c r="A17" s="3"/>
      <c r="B17" s="3" t="s">
        <v>3</v>
      </c>
      <c r="C17" s="16">
        <f>SUM(C18:C20)</f>
        <v>0</v>
      </c>
      <c r="D17" s="15"/>
      <c r="E17" s="15"/>
      <c r="F17" s="15"/>
    </row>
    <row r="18" spans="2:6" s="2" customFormat="1" ht="12.75">
      <c r="B18" s="2" t="s">
        <v>8</v>
      </c>
      <c r="C18" s="15">
        <v>0</v>
      </c>
      <c r="D18" s="15"/>
      <c r="E18" s="15"/>
      <c r="F18" s="15"/>
    </row>
    <row r="19" spans="2:6" s="2" customFormat="1" ht="12.75">
      <c r="B19" s="2" t="s">
        <v>9</v>
      </c>
      <c r="C19" s="15">
        <v>0</v>
      </c>
      <c r="D19" s="15"/>
      <c r="E19" s="15"/>
      <c r="F19" s="15"/>
    </row>
    <row r="20" spans="2:6" s="2" customFormat="1" ht="12.75">
      <c r="B20" s="2" t="s">
        <v>10</v>
      </c>
      <c r="C20" s="15">
        <v>0</v>
      </c>
      <c r="D20" s="15"/>
      <c r="E20" s="15"/>
      <c r="F20" s="15"/>
    </row>
    <row r="21" spans="1:6" s="2" customFormat="1" ht="12.75">
      <c r="A21" s="3"/>
      <c r="B21" s="3" t="s">
        <v>5</v>
      </c>
      <c r="C21" s="16">
        <f>SUM(C22:C24)</f>
        <v>103.021</v>
      </c>
      <c r="D21" s="15"/>
      <c r="E21" s="15"/>
      <c r="F21" s="15"/>
    </row>
    <row r="22" spans="2:6" ht="12.75">
      <c r="B22" s="2" t="s">
        <v>68</v>
      </c>
      <c r="C22" s="15">
        <f>74296/1000+26775/1000+1.95</f>
        <v>103.021</v>
      </c>
      <c r="D22" s="15"/>
      <c r="E22" s="15"/>
      <c r="F22" s="15"/>
    </row>
    <row r="23" spans="2:6" s="2" customFormat="1" ht="12.75">
      <c r="B23" s="2" t="s">
        <v>9</v>
      </c>
      <c r="C23" s="15">
        <v>0</v>
      </c>
      <c r="D23" s="15"/>
      <c r="E23" s="15"/>
      <c r="F23" s="15"/>
    </row>
    <row r="24" spans="2:6" s="2" customFormat="1" ht="12.75">
      <c r="B24" s="2" t="s">
        <v>10</v>
      </c>
      <c r="C24" s="15">
        <v>0</v>
      </c>
      <c r="D24" s="15"/>
      <c r="E24" s="15"/>
      <c r="F24" s="15"/>
    </row>
    <row r="25" spans="1:6" s="2" customFormat="1" ht="12.75">
      <c r="A25" s="3"/>
      <c r="B25" s="3" t="s">
        <v>11</v>
      </c>
      <c r="C25" s="16">
        <f>C21+C17</f>
        <v>103.021</v>
      </c>
      <c r="D25" s="15"/>
      <c r="E25" s="15"/>
      <c r="F25" s="15"/>
    </row>
    <row r="26" spans="1:6" s="2" customFormat="1" ht="12.75">
      <c r="A26" s="3"/>
      <c r="B26" s="3"/>
      <c r="C26" s="16"/>
      <c r="D26" s="15"/>
      <c r="E26" s="15"/>
      <c r="F26" s="15"/>
    </row>
    <row r="27" spans="1:6" ht="12.75">
      <c r="A27" s="1"/>
      <c r="B27" s="1" t="s">
        <v>12</v>
      </c>
      <c r="C27" s="15"/>
      <c r="D27" s="15"/>
      <c r="E27" s="15"/>
      <c r="F27" s="15"/>
    </row>
    <row r="28" spans="1:6" ht="12.75">
      <c r="A28" s="1"/>
      <c r="B28" s="5" t="s">
        <v>51</v>
      </c>
      <c r="C28" s="15">
        <v>0</v>
      </c>
      <c r="D28" s="15"/>
      <c r="E28" s="15"/>
      <c r="F28" s="15"/>
    </row>
    <row r="29" spans="2:6" ht="12.75">
      <c r="B29" s="5" t="s">
        <v>52</v>
      </c>
      <c r="C29" s="17">
        <v>0</v>
      </c>
      <c r="D29" s="15"/>
      <c r="E29" s="15"/>
      <c r="F29" s="15"/>
    </row>
    <row r="30" spans="2:6" ht="12.75">
      <c r="B30" s="11" t="s">
        <v>10</v>
      </c>
      <c r="C30" s="18">
        <v>0</v>
      </c>
      <c r="D30" s="15"/>
      <c r="E30" s="15"/>
      <c r="F30" s="15"/>
    </row>
    <row r="31" spans="1:6" ht="12.75">
      <c r="A31" s="1"/>
      <c r="B31" s="1" t="s">
        <v>50</v>
      </c>
      <c r="C31" s="16">
        <f>SUM(C28:C30)</f>
        <v>0</v>
      </c>
      <c r="D31" s="15"/>
      <c r="E31" s="15"/>
      <c r="F31" s="15"/>
    </row>
    <row r="32" spans="1:6" ht="12.75">
      <c r="A32" s="1"/>
      <c r="B32" s="1"/>
      <c r="C32" s="16"/>
      <c r="D32" s="15"/>
      <c r="E32" s="15"/>
      <c r="F32" s="15"/>
    </row>
    <row r="33" spans="1:6" s="2" customFormat="1" ht="12.75">
      <c r="A33" s="3"/>
      <c r="B33" s="3" t="s">
        <v>54</v>
      </c>
      <c r="C33" s="15"/>
      <c r="D33" s="15"/>
      <c r="E33" s="15"/>
      <c r="F33" s="15"/>
    </row>
    <row r="34" spans="2:6" s="2" customFormat="1" ht="12.75">
      <c r="B34" s="5" t="s">
        <v>51</v>
      </c>
      <c r="C34" s="15">
        <v>0</v>
      </c>
      <c r="D34" s="15"/>
      <c r="E34" s="15"/>
      <c r="F34" s="15"/>
    </row>
    <row r="35" spans="2:6" s="2" customFormat="1" ht="12.75">
      <c r="B35" s="5" t="s">
        <v>52</v>
      </c>
      <c r="C35" s="15">
        <v>0</v>
      </c>
      <c r="D35" s="15"/>
      <c r="E35" s="15"/>
      <c r="F35" s="15"/>
    </row>
    <row r="36" spans="2:6" s="2" customFormat="1" ht="12.75">
      <c r="B36" s="2" t="s">
        <v>10</v>
      </c>
      <c r="C36" s="15">
        <v>0</v>
      </c>
      <c r="D36" s="15"/>
      <c r="E36" s="15"/>
      <c r="F36" s="15"/>
    </row>
    <row r="37" spans="1:6" ht="12.75">
      <c r="A37" s="1"/>
      <c r="B37" s="1" t="s">
        <v>53</v>
      </c>
      <c r="C37" s="16">
        <f>SUM(C34:C36)</f>
        <v>0</v>
      </c>
      <c r="D37" s="15"/>
      <c r="E37" s="15"/>
      <c r="F37" s="15"/>
    </row>
    <row r="38" spans="1:6" ht="12.75">
      <c r="A38" s="1"/>
      <c r="B38" s="1"/>
      <c r="C38" s="16"/>
      <c r="D38" s="15"/>
      <c r="E38" s="15"/>
      <c r="F38" s="15"/>
    </row>
    <row r="39" spans="1:6" ht="12.75">
      <c r="A39" s="1"/>
      <c r="B39" s="3" t="s">
        <v>55</v>
      </c>
      <c r="C39" s="16"/>
      <c r="D39" s="15"/>
      <c r="E39" s="15"/>
      <c r="F39" s="15"/>
    </row>
    <row r="40" spans="1:6" ht="12.75">
      <c r="A40" s="1"/>
      <c r="B40" s="5" t="s">
        <v>51</v>
      </c>
      <c r="C40" s="17">
        <v>0</v>
      </c>
      <c r="D40" s="15"/>
      <c r="E40" s="15"/>
      <c r="F40" s="15"/>
    </row>
    <row r="41" spans="1:6" ht="12.75">
      <c r="A41" s="1"/>
      <c r="B41" s="5" t="s">
        <v>52</v>
      </c>
      <c r="C41" s="17">
        <v>0</v>
      </c>
      <c r="D41" s="15"/>
      <c r="E41" s="15"/>
      <c r="F41" s="15"/>
    </row>
    <row r="42" spans="1:6" ht="12.75">
      <c r="A42" s="1"/>
      <c r="B42" s="2" t="s">
        <v>10</v>
      </c>
      <c r="C42" s="17">
        <v>0</v>
      </c>
      <c r="D42" s="15"/>
      <c r="E42" s="15"/>
      <c r="F42" s="15"/>
    </row>
    <row r="43" spans="1:6" ht="12.75">
      <c r="A43" s="1"/>
      <c r="B43" s="1" t="s">
        <v>56</v>
      </c>
      <c r="C43" s="16">
        <f>SUM(C40:C42)</f>
        <v>0</v>
      </c>
      <c r="D43" s="15"/>
      <c r="E43" s="15"/>
      <c r="F43" s="15"/>
    </row>
    <row r="44" spans="1:6" ht="12.75">
      <c r="A44" s="1"/>
      <c r="B44" s="1"/>
      <c r="C44" s="16"/>
      <c r="D44" s="15"/>
      <c r="E44" s="15"/>
      <c r="F44" s="15"/>
    </row>
    <row r="45" spans="1:6" ht="12.75">
      <c r="A45" s="1"/>
      <c r="B45" s="5" t="s">
        <v>51</v>
      </c>
      <c r="C45" s="17">
        <v>0</v>
      </c>
      <c r="D45" s="15"/>
      <c r="E45" s="15"/>
      <c r="F45" s="15"/>
    </row>
    <row r="46" spans="1:6" ht="12.75">
      <c r="A46" s="1"/>
      <c r="B46" s="5" t="s">
        <v>52</v>
      </c>
      <c r="C46" s="17">
        <v>0</v>
      </c>
      <c r="D46" s="15"/>
      <c r="E46" s="15"/>
      <c r="F46" s="15"/>
    </row>
    <row r="47" spans="1:6" ht="12.75">
      <c r="A47" s="1"/>
      <c r="B47" s="2" t="s">
        <v>10</v>
      </c>
      <c r="C47" s="17">
        <v>0</v>
      </c>
      <c r="D47" s="15"/>
      <c r="E47" s="15"/>
      <c r="F47" s="15"/>
    </row>
    <row r="48" spans="1:6" ht="12.75">
      <c r="A48" s="1"/>
      <c r="B48" s="1" t="s">
        <v>57</v>
      </c>
      <c r="C48" s="16">
        <f>SUM(C45:C47)</f>
        <v>0</v>
      </c>
      <c r="D48" s="15"/>
      <c r="E48" s="15"/>
      <c r="F48" s="15"/>
    </row>
    <row r="49" spans="1:6" ht="12.75">
      <c r="A49" s="1"/>
      <c r="B49" s="1"/>
      <c r="C49" s="16"/>
      <c r="D49" s="15"/>
      <c r="E49" s="15"/>
      <c r="F49" s="15"/>
    </row>
    <row r="50" spans="1:6" s="2" customFormat="1" ht="12.75">
      <c r="A50" s="3"/>
      <c r="B50" s="3" t="s">
        <v>58</v>
      </c>
      <c r="C50" s="16">
        <f>C14+C25+C31+C37+C43+C48</f>
        <v>184.982</v>
      </c>
      <c r="D50" s="15"/>
      <c r="E50" s="15"/>
      <c r="F50" s="15"/>
    </row>
    <row r="51" spans="1:6" s="2" customFormat="1" ht="12.75">
      <c r="A51" s="3"/>
      <c r="B51" s="3" t="s">
        <v>59</v>
      </c>
      <c r="C51" s="19">
        <f>'סך התשלומים ששולמו בגין כל סוג'!F37</f>
        <v>264539</v>
      </c>
      <c r="D51" s="15"/>
      <c r="E51" s="15"/>
      <c r="F51" s="15"/>
    </row>
    <row r="52" spans="2:6" ht="12.75">
      <c r="B52" s="3"/>
      <c r="C52" s="3" t="s">
        <v>15</v>
      </c>
      <c r="D52" s="15"/>
      <c r="E52" s="15"/>
      <c r="F52" s="15"/>
    </row>
    <row r="53" spans="3:6" ht="12.75">
      <c r="C53" s="13"/>
      <c r="D53" s="15"/>
      <c r="E53" s="15"/>
      <c r="F53" s="15"/>
    </row>
    <row r="54" spans="4:6" ht="12.75">
      <c r="D54" s="15"/>
      <c r="E54" s="15"/>
      <c r="F54" s="15"/>
    </row>
    <row r="55" spans="3:6" ht="12.75">
      <c r="C55" s="2"/>
      <c r="D55" s="15"/>
      <c r="E55" s="15"/>
      <c r="F55" s="15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1" r:id="rId1"/>
  <headerFooter alignWithMargins="0">
    <oddHeader>&amp;L&amp;A&amp;C&amp;F</oddHeader>
  </headerFooter>
  <ignoredErrors>
    <ignoredError sqref="C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0"/>
  <sheetViews>
    <sheetView rightToLeft="1" zoomScalePageLayoutView="0" workbookViewId="0" topLeftCell="A1">
      <selection activeCell="A1" sqref="A1:E1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2" bestFit="1" customWidth="1"/>
    <col min="4" max="4" width="16.421875" style="0" bestFit="1" customWidth="1"/>
    <col min="5" max="5" width="33.7109375" style="0" customWidth="1"/>
    <col min="6" max="6" width="17.00390625" style="0" customWidth="1"/>
    <col min="8" max="8" width="13.8515625" style="0" bestFit="1" customWidth="1"/>
  </cols>
  <sheetData>
    <row r="1" spans="1:12" s="2" customFormat="1" ht="12.75">
      <c r="A1" s="36" t="s">
        <v>100</v>
      </c>
      <c r="B1" s="36"/>
      <c r="C1" s="36"/>
      <c r="D1" s="36"/>
      <c r="E1" s="36"/>
      <c r="F1" s="10"/>
      <c r="G1" s="10"/>
      <c r="H1" s="10"/>
      <c r="I1" s="10"/>
      <c r="J1" s="10"/>
      <c r="K1" s="10"/>
      <c r="L1" s="10"/>
    </row>
    <row r="2" spans="3:6" s="2" customFormat="1" ht="49.5" customHeight="1">
      <c r="C2" s="3" t="s">
        <v>0</v>
      </c>
      <c r="D2" s="3"/>
      <c r="E2" s="12"/>
      <c r="F2" s="3"/>
    </row>
    <row r="3" spans="1:2" s="2" customFormat="1" ht="12.75">
      <c r="A3" s="3"/>
      <c r="B3" s="3" t="s">
        <v>16</v>
      </c>
    </row>
    <row r="4" spans="2:5" s="2" customFormat="1" ht="12" customHeight="1">
      <c r="B4" s="25" t="s">
        <v>76</v>
      </c>
      <c r="C4" s="15">
        <f>(7787)/1000</f>
        <v>7.787</v>
      </c>
      <c r="D4" s="15"/>
      <c r="E4" s="15"/>
    </row>
    <row r="5" spans="2:5" s="2" customFormat="1" ht="12" customHeight="1">
      <c r="B5" t="s">
        <v>77</v>
      </c>
      <c r="C5" s="15">
        <f>(9283)/1000</f>
        <v>9.283</v>
      </c>
      <c r="D5" s="15"/>
      <c r="E5" s="15"/>
    </row>
    <row r="6" spans="2:5" s="2" customFormat="1" ht="12" customHeight="1">
      <c r="B6" s="11" t="s">
        <v>10</v>
      </c>
      <c r="C6" s="15">
        <v>0</v>
      </c>
      <c r="D6" s="15"/>
      <c r="E6" s="15"/>
    </row>
    <row r="7" spans="1:5" ht="12.75">
      <c r="A7" s="1"/>
      <c r="B7" s="1" t="s">
        <v>1</v>
      </c>
      <c r="C7" s="16">
        <f>SUM(C4:C6)</f>
        <v>17.07</v>
      </c>
      <c r="D7" s="15"/>
      <c r="E7" s="15"/>
    </row>
    <row r="8" spans="1:5" ht="12.75">
      <c r="A8" s="1"/>
      <c r="B8" s="1"/>
      <c r="C8" s="16"/>
      <c r="D8" s="15"/>
      <c r="E8" s="15"/>
    </row>
    <row r="9" spans="1:5" s="2" customFormat="1" ht="12.75">
      <c r="A9" s="3"/>
      <c r="B9" s="3" t="s">
        <v>17</v>
      </c>
      <c r="C9" s="15"/>
      <c r="D9" s="15"/>
      <c r="E9" s="15"/>
    </row>
    <row r="10" spans="2:5" s="2" customFormat="1" ht="12.75">
      <c r="B10" s="2" t="s">
        <v>13</v>
      </c>
      <c r="C10" s="15">
        <v>0</v>
      </c>
      <c r="D10" s="15"/>
      <c r="E10" s="15"/>
    </row>
    <row r="11" spans="2:5" s="2" customFormat="1" ht="12.75">
      <c r="B11" s="2" t="s">
        <v>14</v>
      </c>
      <c r="C11" s="15">
        <v>0</v>
      </c>
      <c r="D11" s="15"/>
      <c r="E11" s="15"/>
    </row>
    <row r="12" spans="2:5" s="2" customFormat="1" ht="12.75">
      <c r="B12" s="2" t="s">
        <v>10</v>
      </c>
      <c r="C12" s="15">
        <v>0</v>
      </c>
      <c r="D12" s="15"/>
      <c r="E12" s="15"/>
    </row>
    <row r="13" spans="1:5" s="2" customFormat="1" ht="12.75">
      <c r="A13" s="3"/>
      <c r="B13" s="3" t="s">
        <v>2</v>
      </c>
      <c r="C13" s="16">
        <f>SUM(C10:C12)</f>
        <v>0</v>
      </c>
      <c r="D13" s="7"/>
      <c r="E13" s="3"/>
    </row>
    <row r="14" spans="1:5" s="2" customFormat="1" ht="12.75">
      <c r="A14" s="3"/>
      <c r="B14" s="3"/>
      <c r="C14" s="16"/>
      <c r="D14" s="7"/>
      <c r="E14" s="3"/>
    </row>
    <row r="15" spans="1:4" s="2" customFormat="1" ht="12.75">
      <c r="A15" s="3"/>
      <c r="B15" s="3" t="s">
        <v>18</v>
      </c>
      <c r="C15" s="15"/>
      <c r="D15" s="7"/>
    </row>
    <row r="16" spans="2:4" s="2" customFormat="1" ht="12.75">
      <c r="B16" s="2" t="s">
        <v>13</v>
      </c>
      <c r="C16" s="15">
        <v>0</v>
      </c>
      <c r="D16" s="7"/>
    </row>
    <row r="17" spans="2:4" s="2" customFormat="1" ht="12.75">
      <c r="B17" s="2" t="s">
        <v>14</v>
      </c>
      <c r="C17" s="15">
        <v>0</v>
      </c>
      <c r="D17" s="7"/>
    </row>
    <row r="18" spans="2:4" s="2" customFormat="1" ht="15" customHeight="1">
      <c r="B18" s="2" t="s">
        <v>10</v>
      </c>
      <c r="C18" s="15">
        <v>0</v>
      </c>
      <c r="D18" s="7"/>
    </row>
    <row r="19" spans="1:5" s="2" customFormat="1" ht="12.75">
      <c r="A19" s="3"/>
      <c r="B19" s="3" t="s">
        <v>60</v>
      </c>
      <c r="C19" s="16">
        <f>SUM(C16:C18)</f>
        <v>0</v>
      </c>
      <c r="D19" s="7"/>
      <c r="E19" s="3"/>
    </row>
    <row r="20" spans="1:5" s="2" customFormat="1" ht="12.75">
      <c r="A20" s="3"/>
      <c r="B20" s="3"/>
      <c r="C20" s="16"/>
      <c r="D20" s="7"/>
      <c r="E20" s="3"/>
    </row>
    <row r="21" spans="1:4" s="2" customFormat="1" ht="12.75">
      <c r="A21" s="3"/>
      <c r="B21" s="3" t="s">
        <v>61</v>
      </c>
      <c r="C21" s="15"/>
      <c r="D21" s="7"/>
    </row>
    <row r="22" spans="1:4" s="2" customFormat="1" ht="12.75">
      <c r="A22" s="3"/>
      <c r="B22" s="3" t="s">
        <v>62</v>
      </c>
      <c r="C22" s="16">
        <f>SUM(C23:C25)</f>
        <v>0</v>
      </c>
      <c r="D22" s="7"/>
    </row>
    <row r="23" spans="2:4" s="2" customFormat="1" ht="12.75">
      <c r="B23" s="5" t="s">
        <v>63</v>
      </c>
      <c r="C23" s="15">
        <v>0</v>
      </c>
      <c r="D23" s="7"/>
    </row>
    <row r="24" spans="2:4" s="2" customFormat="1" ht="12.75">
      <c r="B24" s="5" t="s">
        <v>64</v>
      </c>
      <c r="C24" s="15">
        <v>0</v>
      </c>
      <c r="D24" s="7"/>
    </row>
    <row r="25" spans="2:4" s="2" customFormat="1" ht="12.75">
      <c r="B25" s="2" t="s">
        <v>10</v>
      </c>
      <c r="C25" s="15">
        <v>0</v>
      </c>
      <c r="D25" s="7"/>
    </row>
    <row r="26" spans="1:4" s="2" customFormat="1" ht="12.75">
      <c r="A26" s="3"/>
      <c r="B26" s="3" t="s">
        <v>65</v>
      </c>
      <c r="C26" s="16">
        <f>SUM(C27:C30)</f>
        <v>18.629000000000005</v>
      </c>
      <c r="D26" s="7"/>
    </row>
    <row r="27" spans="1:4" s="2" customFormat="1" ht="12.75">
      <c r="A27" s="3"/>
      <c r="B27" s="25" t="s">
        <v>88</v>
      </c>
      <c r="C27" s="17">
        <f>808/1000</f>
        <v>0.808</v>
      </c>
      <c r="D27" s="7"/>
    </row>
    <row r="28" spans="1:4" s="2" customFormat="1" ht="12.75">
      <c r="A28" s="3"/>
      <c r="B28" s="25" t="s">
        <v>70</v>
      </c>
      <c r="C28" s="17">
        <f>15848/1000</f>
        <v>15.848</v>
      </c>
      <c r="D28" s="7"/>
    </row>
    <row r="29" spans="1:4" s="2" customFormat="1" ht="12.75">
      <c r="A29" s="3"/>
      <c r="B29" s="25" t="s">
        <v>89</v>
      </c>
      <c r="C29" s="17">
        <f>1152/1000</f>
        <v>1.152</v>
      </c>
      <c r="D29" s="7"/>
    </row>
    <row r="30" spans="2:4" s="2" customFormat="1" ht="12.75">
      <c r="B30" s="25" t="s">
        <v>90</v>
      </c>
      <c r="C30" s="17">
        <f>821/1000</f>
        <v>0.821</v>
      </c>
      <c r="D30" s="7"/>
    </row>
    <row r="31" spans="1:5" s="2" customFormat="1" ht="12.75">
      <c r="A31" s="3"/>
      <c r="B31" s="3" t="s">
        <v>19</v>
      </c>
      <c r="C31" s="16">
        <f>C26+C22</f>
        <v>18.629000000000005</v>
      </c>
      <c r="E31" s="14"/>
    </row>
    <row r="32" spans="1:5" s="2" customFormat="1" ht="12.75">
      <c r="A32" s="3"/>
      <c r="B32" s="3"/>
      <c r="C32" s="16"/>
      <c r="E32" s="14"/>
    </row>
    <row r="33" spans="1:5" s="2" customFormat="1" ht="12.75">
      <c r="A33" s="3"/>
      <c r="B33" s="3" t="s">
        <v>21</v>
      </c>
      <c r="C33" s="16"/>
      <c r="E33" s="4"/>
    </row>
    <row r="34" spans="1:5" s="2" customFormat="1" ht="12.75">
      <c r="A34" s="3"/>
      <c r="B34" s="3" t="s">
        <v>66</v>
      </c>
      <c r="C34" s="16">
        <f>SUM(C35:C35)</f>
        <v>2.22</v>
      </c>
      <c r="E34" s="4"/>
    </row>
    <row r="35" spans="1:5" s="2" customFormat="1" ht="12.75">
      <c r="A35" s="3"/>
      <c r="B35" s="29" t="s">
        <v>80</v>
      </c>
      <c r="C35" s="17">
        <v>2.22</v>
      </c>
      <c r="E35" s="4"/>
    </row>
    <row r="36" spans="1:5" s="2" customFormat="1" ht="12.75">
      <c r="A36" s="3"/>
      <c r="B36" s="3" t="s">
        <v>67</v>
      </c>
      <c r="C36" s="16">
        <f>SUM(C37:C51)</f>
        <v>117.84168440929588</v>
      </c>
      <c r="E36" s="4"/>
    </row>
    <row r="37" spans="1:5" s="2" customFormat="1" ht="12.75">
      <c r="A37" s="3"/>
      <c r="B37" s="29" t="s">
        <v>71</v>
      </c>
      <c r="C37" s="35">
        <f>62889.0500575045/1000</f>
        <v>62.8890500575045</v>
      </c>
      <c r="E37" s="4"/>
    </row>
    <row r="38" spans="1:5" s="2" customFormat="1" ht="12.75">
      <c r="A38" s="3"/>
      <c r="B38" s="29" t="s">
        <v>78</v>
      </c>
      <c r="C38" s="35">
        <f>3374.77975632877/1000</f>
        <v>3.37477975632877</v>
      </c>
      <c r="E38" s="4"/>
    </row>
    <row r="39" spans="1:5" s="2" customFormat="1" ht="12.75">
      <c r="A39" s="3"/>
      <c r="B39" s="29" t="s">
        <v>73</v>
      </c>
      <c r="C39" s="35">
        <f>19125.0924807781/1000</f>
        <v>19.1250924807781</v>
      </c>
      <c r="E39" s="4"/>
    </row>
    <row r="40" spans="1:5" s="2" customFormat="1" ht="12.75">
      <c r="A40" s="3"/>
      <c r="B40" s="29" t="s">
        <v>91</v>
      </c>
      <c r="C40" s="35">
        <f>1633.15/1000</f>
        <v>1.63315</v>
      </c>
      <c r="E40" s="4"/>
    </row>
    <row r="41" spans="1:5" s="2" customFormat="1" ht="12.75">
      <c r="A41" s="3"/>
      <c r="B41" s="29" t="s">
        <v>72</v>
      </c>
      <c r="C41" s="35">
        <f>21260.3024695311/1000</f>
        <v>21.2603024695311</v>
      </c>
      <c r="E41" s="4"/>
    </row>
    <row r="42" spans="1:5" s="2" customFormat="1" ht="12.75">
      <c r="A42" s="3"/>
      <c r="B42" s="29" t="s">
        <v>74</v>
      </c>
      <c r="C42" s="35">
        <f>1635.84333835616/1000</f>
        <v>1.6358433383561601</v>
      </c>
      <c r="E42" s="4"/>
    </row>
    <row r="43" spans="1:5" s="2" customFormat="1" ht="12.75">
      <c r="A43" s="3"/>
      <c r="B43" s="29" t="s">
        <v>92</v>
      </c>
      <c r="C43" s="35">
        <f>2576.22857678904/1000</f>
        <v>2.57622857678904</v>
      </c>
      <c r="E43" s="4"/>
    </row>
    <row r="44" spans="1:5" s="2" customFormat="1" ht="12.75">
      <c r="A44" s="3"/>
      <c r="B44" s="29" t="s">
        <v>93</v>
      </c>
      <c r="C44" s="35">
        <f>1007.95934389041/1000</f>
        <v>1.00795934389041</v>
      </c>
      <c r="E44" s="4"/>
    </row>
    <row r="45" spans="1:5" s="2" customFormat="1" ht="12.75">
      <c r="A45" s="3"/>
      <c r="B45" s="33" t="s">
        <v>79</v>
      </c>
      <c r="C45" s="35">
        <f>1684.25587248493/1000</f>
        <v>1.68425587248493</v>
      </c>
      <c r="E45" s="4"/>
    </row>
    <row r="46" spans="1:5" s="2" customFormat="1" ht="12.75">
      <c r="A46" s="3"/>
      <c r="B46" s="33" t="s">
        <v>94</v>
      </c>
      <c r="C46" s="35">
        <f>610.067546191781/1000</f>
        <v>0.610067546191781</v>
      </c>
      <c r="E46" s="4"/>
    </row>
    <row r="47" spans="1:5" s="2" customFormat="1" ht="12.75">
      <c r="A47" s="3"/>
      <c r="B47" s="34" t="s">
        <v>81</v>
      </c>
      <c r="C47" s="35">
        <f>784.870972865754/1000</f>
        <v>0.784870972865754</v>
      </c>
      <c r="E47" s="4"/>
    </row>
    <row r="48" spans="1:5" s="2" customFormat="1" ht="12.75">
      <c r="A48" s="3"/>
      <c r="B48" s="29" t="s">
        <v>82</v>
      </c>
      <c r="C48" s="35">
        <f>364.944335517808/1000</f>
        <v>0.36494433551780797</v>
      </c>
      <c r="E48" s="4"/>
    </row>
    <row r="49" spans="1:5" s="2" customFormat="1" ht="12.75">
      <c r="A49" s="3"/>
      <c r="B49" s="29" t="s">
        <v>95</v>
      </c>
      <c r="C49" s="35">
        <f>297.482066268493/1000</f>
        <v>0.297482066268493</v>
      </c>
      <c r="E49" s="4"/>
    </row>
    <row r="50" spans="1:5" s="2" customFormat="1" ht="12.75">
      <c r="A50" s="3"/>
      <c r="B50" s="29" t="s">
        <v>83</v>
      </c>
      <c r="C50" s="35">
        <f>135.644005194521/1000</f>
        <v>0.135644005194521</v>
      </c>
      <c r="E50" s="4"/>
    </row>
    <row r="51" spans="1:5" s="2" customFormat="1" ht="12.75">
      <c r="A51" s="3"/>
      <c r="B51" s="29" t="s">
        <v>96</v>
      </c>
      <c r="C51" s="35">
        <f>462.013587594521/1000</f>
        <v>0.46201358759452105</v>
      </c>
      <c r="E51" s="4"/>
    </row>
    <row r="52" spans="1:5" s="2" customFormat="1" ht="12.75">
      <c r="A52" s="3"/>
      <c r="B52" s="31"/>
      <c r="C52" s="32"/>
      <c r="E52" s="4"/>
    </row>
    <row r="53" spans="1:5" s="2" customFormat="1" ht="12.75">
      <c r="A53" s="3"/>
      <c r="B53" s="3" t="s">
        <v>20</v>
      </c>
      <c r="C53" s="19">
        <f>C7+C13+C19+C31+C34+C36</f>
        <v>155.7606844092959</v>
      </c>
      <c r="D53" s="4"/>
      <c r="E53" s="4"/>
    </row>
    <row r="54" spans="1:5" s="2" customFormat="1" ht="12.75">
      <c r="A54" s="3"/>
      <c r="B54" s="3" t="s">
        <v>59</v>
      </c>
      <c r="C54" s="19">
        <f>'סך התשלומים ששולמו בגין כל סוג'!F37</f>
        <v>264539</v>
      </c>
      <c r="E54" s="9"/>
    </row>
    <row r="55" spans="1:5" s="2" customFormat="1" ht="12.75">
      <c r="A55" s="3"/>
      <c r="B55" s="3"/>
      <c r="C55" s="7"/>
      <c r="E55" s="7"/>
    </row>
    <row r="56" spans="1:3" s="2" customFormat="1" ht="12.75">
      <c r="A56" s="3" t="s">
        <v>85</v>
      </c>
      <c r="B56" s="3" t="s">
        <v>84</v>
      </c>
      <c r="C56" s="19">
        <v>38007</v>
      </c>
    </row>
    <row r="57" s="2" customFormat="1" ht="12.75">
      <c r="B57" s="5"/>
    </row>
    <row r="58" s="2" customFormat="1" ht="12.75">
      <c r="B58" s="5"/>
    </row>
    <row r="59" s="2" customFormat="1" ht="12.75">
      <c r="B59" s="27"/>
    </row>
    <row r="60" s="2" customFormat="1" ht="12.75"/>
    <row r="61" s="2" customFormat="1" ht="12.75">
      <c r="B61" s="5"/>
    </row>
    <row r="62" s="2" customFormat="1" ht="12.75">
      <c r="B62" s="5"/>
    </row>
    <row r="63" s="2" customFormat="1" ht="12.75">
      <c r="B63" s="5"/>
    </row>
    <row r="64" s="2" customFormat="1" ht="12.75">
      <c r="B64" s="27"/>
    </row>
    <row r="65" s="2" customFormat="1" ht="12.75"/>
    <row r="66" s="2" customFormat="1" ht="12.75">
      <c r="B66" s="5"/>
    </row>
    <row r="67" s="2" customFormat="1" ht="12.75">
      <c r="B67" s="5"/>
    </row>
    <row r="68" s="2" customFormat="1" ht="12.75">
      <c r="B68" s="5"/>
    </row>
    <row r="69" s="2" customFormat="1" ht="12.75">
      <c r="B69" s="27"/>
    </row>
    <row r="70" s="2" customFormat="1" ht="12.75"/>
    <row r="71" s="2" customFormat="1" ht="12.75">
      <c r="B71" s="5"/>
    </row>
    <row r="72" s="2" customFormat="1" ht="12.75">
      <c r="B72" s="5"/>
    </row>
    <row r="73" s="2" customFormat="1" ht="12.75">
      <c r="B73" s="5"/>
    </row>
    <row r="74" s="2" customFormat="1" ht="12.75">
      <c r="B74" s="27"/>
    </row>
    <row r="75" s="2" customFormat="1" ht="12.75"/>
    <row r="76" s="2" customFormat="1" ht="12.75">
      <c r="B76" s="5"/>
    </row>
    <row r="77" s="2" customFormat="1" ht="12.75">
      <c r="B77" s="5"/>
    </row>
    <row r="78" s="2" customFormat="1" ht="12.75">
      <c r="B78" s="5"/>
    </row>
    <row r="79" s="2" customFormat="1" ht="12.75">
      <c r="B79" s="27"/>
    </row>
    <row r="80" s="2" customFormat="1" ht="12.75"/>
    <row r="81" s="2" customFormat="1" ht="12.75">
      <c r="B81" s="5"/>
    </row>
    <row r="82" s="2" customFormat="1" ht="12.75">
      <c r="B82" s="5"/>
    </row>
    <row r="83" s="2" customFormat="1" ht="12.75">
      <c r="B83" s="5"/>
    </row>
    <row r="84" s="2" customFormat="1" ht="12.75">
      <c r="B84" s="27"/>
    </row>
    <row r="85" s="2" customFormat="1" ht="12.75"/>
    <row r="86" s="2" customFormat="1" ht="12.75">
      <c r="B86" s="5"/>
    </row>
    <row r="87" s="2" customFormat="1" ht="12.75">
      <c r="B87" s="5"/>
    </row>
    <row r="88" s="2" customFormat="1" ht="12.75">
      <c r="B88" s="5"/>
    </row>
    <row r="89" s="2" customFormat="1" ht="12.75">
      <c r="B89" s="27"/>
    </row>
    <row r="90" s="2" customFormat="1" ht="12.75"/>
    <row r="91" s="2" customFormat="1" ht="12.75">
      <c r="B91" s="5"/>
    </row>
    <row r="92" s="2" customFormat="1" ht="12.75">
      <c r="B92" s="5"/>
    </row>
    <row r="93" s="2" customFormat="1" ht="12.75">
      <c r="B93" s="5"/>
    </row>
    <row r="94" s="2" customFormat="1" ht="12.75">
      <c r="B94" s="27"/>
    </row>
    <row r="95" s="2" customFormat="1" ht="12.75"/>
    <row r="96" s="2" customFormat="1" ht="12.75">
      <c r="B96" s="5"/>
    </row>
    <row r="97" s="2" customFormat="1" ht="12.75">
      <c r="B97" s="5"/>
    </row>
    <row r="98" s="2" customFormat="1" ht="12.75">
      <c r="B98" s="5"/>
    </row>
    <row r="99" s="2" customFormat="1" ht="12.75">
      <c r="B99" s="27"/>
    </row>
    <row r="100" s="2" customFormat="1" ht="12.75"/>
    <row r="101" s="2" customFormat="1" ht="12.75">
      <c r="B101" s="5"/>
    </row>
    <row r="102" s="2" customFormat="1" ht="12.75">
      <c r="B102" s="5"/>
    </row>
    <row r="103" s="2" customFormat="1" ht="12.75">
      <c r="B103" s="5"/>
    </row>
    <row r="104" s="2" customFormat="1" ht="12.75">
      <c r="B104" s="27"/>
    </row>
    <row r="105" s="2" customFormat="1" ht="12.75"/>
    <row r="106" s="2" customFormat="1" ht="12.75">
      <c r="B106" s="5"/>
    </row>
    <row r="107" s="2" customFormat="1" ht="12.75">
      <c r="B107" s="5"/>
    </row>
    <row r="108" s="2" customFormat="1" ht="12.75">
      <c r="B108" s="5"/>
    </row>
    <row r="109" s="2" customFormat="1" ht="12.75">
      <c r="B109" s="27"/>
    </row>
    <row r="110" s="2" customFormat="1" ht="12.75"/>
    <row r="111" s="2" customFormat="1" ht="12.75">
      <c r="B111" s="5"/>
    </row>
    <row r="112" s="2" customFormat="1" ht="12.75">
      <c r="B112" s="5"/>
    </row>
    <row r="113" s="2" customFormat="1" ht="12.75">
      <c r="B113" s="5"/>
    </row>
    <row r="114" s="2" customFormat="1" ht="12.75">
      <c r="B114" s="27"/>
    </row>
    <row r="115" s="2" customFormat="1" ht="12.75"/>
    <row r="116" s="2" customFormat="1" ht="12.75">
      <c r="B116" s="5"/>
    </row>
    <row r="117" s="2" customFormat="1" ht="12.75">
      <c r="B117" s="5"/>
    </row>
    <row r="118" s="2" customFormat="1" ht="12.75">
      <c r="B118" s="5"/>
    </row>
    <row r="119" s="2" customFormat="1" ht="12.75">
      <c r="B119" s="27"/>
    </row>
    <row r="120" s="2" customFormat="1" ht="12.75"/>
    <row r="121" s="2" customFormat="1" ht="12.75">
      <c r="B121" s="5"/>
    </row>
    <row r="122" s="2" customFormat="1" ht="12.75">
      <c r="B122" s="5"/>
    </row>
    <row r="123" s="2" customFormat="1" ht="12.75">
      <c r="B123" s="5"/>
    </row>
    <row r="124" s="2" customFormat="1" ht="12.75">
      <c r="B124" s="27"/>
    </row>
    <row r="125" s="2" customFormat="1" ht="12.75"/>
    <row r="126" s="2" customFormat="1" ht="12.75">
      <c r="B126" s="5"/>
    </row>
    <row r="127" s="2" customFormat="1" ht="12.75">
      <c r="B127" s="5"/>
    </row>
    <row r="128" s="2" customFormat="1" ht="12.75">
      <c r="B128" s="5"/>
    </row>
    <row r="129" s="2" customFormat="1" ht="12.75">
      <c r="B129" s="27"/>
    </row>
    <row r="130" s="2" customFormat="1" ht="12.75"/>
    <row r="131" s="2" customFormat="1" ht="12.75">
      <c r="B131" s="5"/>
    </row>
    <row r="132" s="2" customFormat="1" ht="12.75">
      <c r="B132" s="5"/>
    </row>
    <row r="133" s="2" customFormat="1" ht="12.75">
      <c r="B133" s="5"/>
    </row>
    <row r="134" s="2" customFormat="1" ht="12.75">
      <c r="B134" s="27"/>
    </row>
    <row r="135" s="2" customFormat="1" ht="12.75"/>
    <row r="136" s="2" customFormat="1" ht="12.75">
      <c r="B136" s="5"/>
    </row>
    <row r="137" s="2" customFormat="1" ht="12.75">
      <c r="B137" s="5"/>
    </row>
    <row r="138" s="2" customFormat="1" ht="12.75">
      <c r="B138" s="5"/>
    </row>
    <row r="139" s="2" customFormat="1" ht="12.75">
      <c r="B139" s="27"/>
    </row>
    <row r="140" s="2" customFormat="1" ht="12.75"/>
    <row r="141" s="2" customFormat="1" ht="12.75">
      <c r="B141" s="5"/>
    </row>
    <row r="142" s="2" customFormat="1" ht="12.75">
      <c r="B142" s="5"/>
    </row>
    <row r="143" s="2" customFormat="1" ht="12.75">
      <c r="B143" s="5"/>
    </row>
    <row r="144" s="2" customFormat="1" ht="12.75">
      <c r="B144" s="27"/>
    </row>
    <row r="145" s="2" customFormat="1" ht="12.75"/>
    <row r="146" s="2" customFormat="1" ht="12.75">
      <c r="B146" s="5"/>
    </row>
    <row r="147" s="2" customFormat="1" ht="12.75">
      <c r="B147" s="5"/>
    </row>
    <row r="148" s="2" customFormat="1" ht="12.75">
      <c r="B148" s="5"/>
    </row>
    <row r="149" s="2" customFormat="1" ht="12.75">
      <c r="B149" s="27"/>
    </row>
    <row r="150" s="2" customFormat="1" ht="12.75"/>
    <row r="151" s="2" customFormat="1" ht="12.75">
      <c r="B151" s="5"/>
    </row>
    <row r="152" s="2" customFormat="1" ht="12.75">
      <c r="B152" s="5"/>
    </row>
    <row r="153" s="2" customFormat="1" ht="12.75">
      <c r="B153" s="5"/>
    </row>
    <row r="154" s="2" customFormat="1" ht="12.75">
      <c r="B154" s="27"/>
    </row>
    <row r="155" s="2" customFormat="1" ht="12.75"/>
    <row r="156" s="2" customFormat="1" ht="12.75">
      <c r="B156" s="5"/>
    </row>
    <row r="157" s="2" customFormat="1" ht="12.75">
      <c r="B157" s="5"/>
    </row>
    <row r="158" s="2" customFormat="1" ht="12.75">
      <c r="B158" s="5"/>
    </row>
    <row r="159" s="2" customFormat="1" ht="12.75">
      <c r="B159" s="27"/>
    </row>
    <row r="160" s="2" customFormat="1" ht="12.75"/>
    <row r="161" s="2" customFormat="1" ht="12.75">
      <c r="B161" s="5"/>
    </row>
    <row r="162" s="2" customFormat="1" ht="12.75">
      <c r="B162" s="5"/>
    </row>
    <row r="163" s="2" customFormat="1" ht="12.75">
      <c r="B163" s="5"/>
    </row>
    <row r="164" s="2" customFormat="1" ht="12.75">
      <c r="B164" s="27"/>
    </row>
    <row r="165" s="2" customFormat="1" ht="12.75"/>
    <row r="166" s="2" customFormat="1" ht="12.75">
      <c r="B166" s="5"/>
    </row>
    <row r="167" s="2" customFormat="1" ht="12.75">
      <c r="B167" s="5"/>
    </row>
    <row r="168" s="2" customFormat="1" ht="12.75">
      <c r="B168" s="5"/>
    </row>
    <row r="169" s="2" customFormat="1" ht="12.75">
      <c r="B169" s="27"/>
    </row>
    <row r="170" s="2" customFormat="1" ht="12.75"/>
    <row r="171" s="2" customFormat="1" ht="12.75">
      <c r="B171" s="5"/>
    </row>
    <row r="172" s="2" customFormat="1" ht="12.75">
      <c r="B172" s="5"/>
    </row>
    <row r="173" s="2" customFormat="1" ht="12.75">
      <c r="B173" s="5"/>
    </row>
    <row r="174" s="2" customFormat="1" ht="12.75">
      <c r="B174" s="27"/>
    </row>
    <row r="175" s="2" customFormat="1" ht="12.75"/>
    <row r="176" s="2" customFormat="1" ht="12.75">
      <c r="B176" s="5"/>
    </row>
    <row r="177" s="2" customFormat="1" ht="12.75">
      <c r="B177" s="5"/>
    </row>
    <row r="178" s="2" customFormat="1" ht="12.75">
      <c r="B178" s="5"/>
    </row>
    <row r="179" s="2" customFormat="1" ht="12.75">
      <c r="B179" s="27"/>
    </row>
    <row r="180" s="2" customFormat="1" ht="12.75"/>
    <row r="181" s="2" customFormat="1" ht="12.75">
      <c r="B181" s="5"/>
    </row>
    <row r="182" s="2" customFormat="1" ht="12.75">
      <c r="B182" s="5"/>
    </row>
    <row r="183" s="2" customFormat="1" ht="12.75">
      <c r="B183" s="5"/>
    </row>
    <row r="184" s="2" customFormat="1" ht="12.75">
      <c r="B184" s="27"/>
    </row>
    <row r="185" s="2" customFormat="1" ht="12.75"/>
    <row r="186" s="2" customFormat="1" ht="12.75">
      <c r="B186" s="5"/>
    </row>
    <row r="187" s="2" customFormat="1" ht="12.75">
      <c r="B187" s="5"/>
    </row>
    <row r="188" s="2" customFormat="1" ht="12.75">
      <c r="B188" s="5"/>
    </row>
    <row r="189" s="2" customFormat="1" ht="12.75">
      <c r="B189" s="27"/>
    </row>
    <row r="190" s="2" customFormat="1" ht="12.75"/>
    <row r="191" s="2" customFormat="1" ht="12.75">
      <c r="B191" s="5"/>
    </row>
    <row r="192" s="2" customFormat="1" ht="12.75">
      <c r="B192" s="5"/>
    </row>
    <row r="193" s="2" customFormat="1" ht="12.75">
      <c r="B193" s="5"/>
    </row>
    <row r="194" s="2" customFormat="1" ht="12.75">
      <c r="B194" s="27"/>
    </row>
    <row r="195" s="2" customFormat="1" ht="12.75"/>
    <row r="196" s="2" customFormat="1" ht="12.75">
      <c r="B196" s="5"/>
    </row>
    <row r="197" s="2" customFormat="1" ht="12.75">
      <c r="B197" s="5"/>
    </row>
    <row r="198" s="2" customFormat="1" ht="12.75">
      <c r="B198" s="5"/>
    </row>
    <row r="199" s="2" customFormat="1" ht="12.75">
      <c r="B199" s="27"/>
    </row>
    <row r="200" s="2" customFormat="1" ht="12.75"/>
    <row r="201" s="2" customFormat="1" ht="12.75">
      <c r="B201" s="5"/>
    </row>
    <row r="202" s="2" customFormat="1" ht="12.75">
      <c r="B202" s="5"/>
    </row>
    <row r="203" s="2" customFormat="1" ht="12.75">
      <c r="B203" s="5"/>
    </row>
    <row r="204" s="2" customFormat="1" ht="12.75">
      <c r="B204" s="27"/>
    </row>
    <row r="205" s="2" customFormat="1" ht="12.75"/>
    <row r="206" s="2" customFormat="1" ht="12.75">
      <c r="B206" s="5"/>
    </row>
    <row r="207" s="2" customFormat="1" ht="12.75">
      <c r="B207" s="5"/>
    </row>
    <row r="208" s="2" customFormat="1" ht="12.75">
      <c r="B208" s="5"/>
    </row>
    <row r="209" s="2" customFormat="1" ht="12.75">
      <c r="B209" s="27"/>
    </row>
    <row r="210" s="2" customFormat="1" ht="12.75"/>
    <row r="211" s="2" customFormat="1" ht="12.75">
      <c r="B211" s="5"/>
    </row>
    <row r="212" s="2" customFormat="1" ht="12.75">
      <c r="B212" s="5"/>
    </row>
    <row r="213" s="2" customFormat="1" ht="12.75">
      <c r="B213" s="5"/>
    </row>
    <row r="214" s="2" customFormat="1" ht="12.75">
      <c r="B214" s="27"/>
    </row>
    <row r="215" s="2" customFormat="1" ht="12.75"/>
    <row r="216" s="2" customFormat="1" ht="12.75">
      <c r="B216" s="5"/>
    </row>
    <row r="217" s="2" customFormat="1" ht="12.75">
      <c r="B217" s="5"/>
    </row>
    <row r="218" s="2" customFormat="1" ht="12.75">
      <c r="B218" s="5"/>
    </row>
    <row r="219" s="2" customFormat="1" ht="12.75">
      <c r="B219" s="27"/>
    </row>
    <row r="220" s="2" customFormat="1" ht="12.75"/>
    <row r="221" s="2" customFormat="1" ht="12.75">
      <c r="B221" s="5"/>
    </row>
    <row r="222" s="2" customFormat="1" ht="12.75">
      <c r="B222" s="5"/>
    </row>
    <row r="223" s="2" customFormat="1" ht="12.75"/>
    <row r="224" s="2" customFormat="1" ht="12.75">
      <c r="B224" s="26"/>
    </row>
    <row r="225" s="2" customFormat="1" ht="12.75">
      <c r="B225" s="5"/>
    </row>
    <row r="226" s="2" customFormat="1" ht="12.75">
      <c r="B226" s="5"/>
    </row>
    <row r="227" s="2" customFormat="1" ht="12.75">
      <c r="B227" s="27"/>
    </row>
    <row r="228" s="2" customFormat="1" ht="12.75"/>
    <row r="229" s="2" customFormat="1" ht="12.75">
      <c r="B229" s="5"/>
    </row>
    <row r="230" s="2" customFormat="1" ht="12.75">
      <c r="B230" s="5"/>
    </row>
    <row r="231" s="2" customFormat="1" ht="12.75"/>
    <row r="232" s="2" customFormat="1" ht="12.75">
      <c r="B232" s="26"/>
    </row>
    <row r="233" s="2" customFormat="1" ht="12.75">
      <c r="B233" s="5"/>
    </row>
    <row r="234" s="2" customFormat="1" ht="12.75">
      <c r="B234" s="5"/>
    </row>
    <row r="235" s="2" customFormat="1" ht="12.75">
      <c r="B235" s="27"/>
    </row>
    <row r="236" s="2" customFormat="1" ht="12.75"/>
    <row r="237" s="2" customFormat="1" ht="12.75">
      <c r="B237" s="5"/>
    </row>
    <row r="238" s="2" customFormat="1" ht="12.75">
      <c r="B238" s="5"/>
    </row>
    <row r="239" s="2" customFormat="1" ht="12.75"/>
    <row r="240" s="2" customFormat="1" ht="12.75">
      <c r="B240" s="26"/>
    </row>
    <row r="241" s="2" customFormat="1" ht="12.75">
      <c r="B241" s="5"/>
    </row>
    <row r="242" s="2" customFormat="1" ht="12.75">
      <c r="B242" s="5"/>
    </row>
    <row r="243" s="2" customFormat="1" ht="12.75">
      <c r="B243" s="27"/>
    </row>
    <row r="244" s="2" customFormat="1" ht="12.75"/>
    <row r="245" s="2" customFormat="1" ht="12.75">
      <c r="B245" s="5"/>
    </row>
    <row r="246" s="2" customFormat="1" ht="12.75">
      <c r="B246" s="5"/>
    </row>
    <row r="247" s="2" customFormat="1" ht="12.75"/>
    <row r="248" s="2" customFormat="1" ht="12.75">
      <c r="B248" s="26"/>
    </row>
    <row r="249" s="2" customFormat="1" ht="12.75">
      <c r="B249" s="5"/>
    </row>
    <row r="250" s="2" customFormat="1" ht="12.75">
      <c r="B250" s="5"/>
    </row>
    <row r="251" s="2" customFormat="1" ht="12.75">
      <c r="B251" s="27"/>
    </row>
    <row r="252" s="2" customFormat="1" ht="12.75"/>
    <row r="253" s="2" customFormat="1" ht="12.75">
      <c r="B253" s="5"/>
    </row>
    <row r="254" s="2" customFormat="1" ht="12.75">
      <c r="B254" s="5"/>
    </row>
    <row r="255" s="2" customFormat="1" ht="12.75"/>
    <row r="256" s="2" customFormat="1" ht="12.75">
      <c r="B256" s="26"/>
    </row>
    <row r="257" s="2" customFormat="1" ht="12.75">
      <c r="B257" s="5"/>
    </row>
    <row r="258" s="2" customFormat="1" ht="12.75">
      <c r="B258" s="5"/>
    </row>
    <row r="259" s="2" customFormat="1" ht="12.75">
      <c r="B259" s="27"/>
    </row>
    <row r="260" s="2" customFormat="1" ht="12.75"/>
    <row r="261" s="2" customFormat="1" ht="12.75">
      <c r="B261" s="5"/>
    </row>
    <row r="262" s="2" customFormat="1" ht="12.75">
      <c r="B262" s="5"/>
    </row>
    <row r="263" s="2" customFormat="1" ht="12.75"/>
    <row r="264" s="2" customFormat="1" ht="12.75">
      <c r="B264" s="26"/>
    </row>
    <row r="265" s="2" customFormat="1" ht="12.75">
      <c r="B265" s="5"/>
    </row>
    <row r="266" s="2" customFormat="1" ht="12.75">
      <c r="B266" s="5"/>
    </row>
    <row r="267" s="2" customFormat="1" ht="12.75">
      <c r="B267" s="27"/>
    </row>
    <row r="268" s="2" customFormat="1" ht="12.75"/>
    <row r="269" s="2" customFormat="1" ht="12.75">
      <c r="B269" s="5"/>
    </row>
    <row r="270" s="2" customFormat="1" ht="12.75">
      <c r="B270" s="5"/>
    </row>
    <row r="271" s="2" customFormat="1" ht="12.75"/>
    <row r="272" s="2" customFormat="1" ht="12.75">
      <c r="B272" s="26"/>
    </row>
    <row r="273" s="2" customFormat="1" ht="12.75">
      <c r="B273" s="5"/>
    </row>
    <row r="274" s="2" customFormat="1" ht="12.75">
      <c r="B274" s="5"/>
    </row>
    <row r="275" s="2" customFormat="1" ht="12.75">
      <c r="B275" s="27"/>
    </row>
    <row r="276" s="2" customFormat="1" ht="12.75"/>
    <row r="277" s="2" customFormat="1" ht="12.75">
      <c r="B277" s="5"/>
    </row>
    <row r="278" s="2" customFormat="1" ht="12.75">
      <c r="B278" s="5"/>
    </row>
    <row r="279" s="2" customFormat="1" ht="12.75"/>
    <row r="280" s="2" customFormat="1" ht="12.75">
      <c r="B280" s="26"/>
    </row>
    <row r="281" s="2" customFormat="1" ht="12.75">
      <c r="B281" s="5"/>
    </row>
    <row r="282" s="2" customFormat="1" ht="12.75">
      <c r="B282" s="5"/>
    </row>
    <row r="283" s="2" customFormat="1" ht="12.75">
      <c r="B283" s="27"/>
    </row>
    <row r="284" s="2" customFormat="1" ht="12.75"/>
    <row r="285" s="2" customFormat="1" ht="12.75">
      <c r="B285" s="5"/>
    </row>
    <row r="286" s="2" customFormat="1" ht="12.75">
      <c r="B286" s="5"/>
    </row>
    <row r="287" s="2" customFormat="1" ht="12.75"/>
    <row r="288" s="2" customFormat="1" ht="12.75">
      <c r="B288" s="26"/>
    </row>
    <row r="289" s="2" customFormat="1" ht="12.75">
      <c r="B289" s="5"/>
    </row>
    <row r="290" s="2" customFormat="1" ht="12.75">
      <c r="B290" s="5"/>
    </row>
    <row r="291" s="2" customFormat="1" ht="12.75">
      <c r="B291" s="27"/>
    </row>
    <row r="292" s="2" customFormat="1" ht="12.75"/>
    <row r="293" s="2" customFormat="1" ht="12.75">
      <c r="B293" s="5"/>
    </row>
    <row r="294" s="2" customFormat="1" ht="12.75">
      <c r="B294" s="5"/>
    </row>
    <row r="295" s="2" customFormat="1" ht="12.75"/>
    <row r="296" s="2" customFormat="1" ht="12.75">
      <c r="B296" s="26"/>
    </row>
    <row r="297" s="2" customFormat="1" ht="12.75">
      <c r="B297" s="5"/>
    </row>
    <row r="298" s="2" customFormat="1" ht="12.75">
      <c r="B298" s="5"/>
    </row>
    <row r="299" s="2" customFormat="1" ht="12.75">
      <c r="B299" s="27"/>
    </row>
    <row r="300" s="2" customFormat="1" ht="12.75"/>
    <row r="301" s="2" customFormat="1" ht="12.75">
      <c r="B301" s="5"/>
    </row>
    <row r="302" s="2" customFormat="1" ht="12.75">
      <c r="B302" s="5"/>
    </row>
    <row r="303" s="2" customFormat="1" ht="12.75"/>
    <row r="304" s="2" customFormat="1" ht="12.75">
      <c r="B304" s="26"/>
    </row>
    <row r="305" s="2" customFormat="1" ht="12.75">
      <c r="B305" s="5"/>
    </row>
    <row r="306" s="2" customFormat="1" ht="12.75">
      <c r="B306" s="5"/>
    </row>
    <row r="307" s="2" customFormat="1" ht="12.75">
      <c r="B307" s="27"/>
    </row>
    <row r="308" s="2" customFormat="1" ht="12.75"/>
    <row r="309" s="2" customFormat="1" ht="12.75">
      <c r="B309" s="5"/>
    </row>
    <row r="310" s="2" customFormat="1" ht="12.75">
      <c r="B310" s="5"/>
    </row>
    <row r="311" s="2" customFormat="1" ht="12.75"/>
    <row r="312" s="2" customFormat="1" ht="12.75">
      <c r="B312" s="26"/>
    </row>
    <row r="313" s="2" customFormat="1" ht="12.75">
      <c r="B313" s="5"/>
    </row>
    <row r="314" s="2" customFormat="1" ht="12.75">
      <c r="B314" s="5"/>
    </row>
    <row r="315" s="2" customFormat="1" ht="12.75">
      <c r="B315" s="27"/>
    </row>
    <row r="316" s="2" customFormat="1" ht="12.75"/>
    <row r="317" s="2" customFormat="1" ht="12.75">
      <c r="B317" s="5"/>
    </row>
    <row r="318" s="2" customFormat="1" ht="12.75">
      <c r="B318" s="5"/>
    </row>
    <row r="319" s="2" customFormat="1" ht="12.75"/>
    <row r="320" s="2" customFormat="1" ht="12.75">
      <c r="B320" s="26"/>
    </row>
    <row r="321" s="2" customFormat="1" ht="12.75">
      <c r="B321" s="5"/>
    </row>
    <row r="322" s="2" customFormat="1" ht="12.75">
      <c r="B322" s="5"/>
    </row>
    <row r="323" s="2" customFormat="1" ht="12.75">
      <c r="B323" s="27"/>
    </row>
    <row r="324" s="2" customFormat="1" ht="12.75"/>
    <row r="325" s="2" customFormat="1" ht="12.75">
      <c r="B325" s="5"/>
    </row>
    <row r="326" s="2" customFormat="1" ht="12.75">
      <c r="B326" s="5"/>
    </row>
    <row r="327" s="2" customFormat="1" ht="12.75"/>
    <row r="328" s="2" customFormat="1" ht="12.75">
      <c r="B328" s="26"/>
    </row>
    <row r="329" s="2" customFormat="1" ht="12.75">
      <c r="B329" s="5"/>
    </row>
    <row r="330" s="2" customFormat="1" ht="12.75">
      <c r="B330" s="5"/>
    </row>
    <row r="331" s="2" customFormat="1" ht="12.75">
      <c r="B331" s="27"/>
    </row>
    <row r="332" s="2" customFormat="1" ht="12.75"/>
    <row r="333" s="2" customFormat="1" ht="12.75">
      <c r="B333" s="5"/>
    </row>
    <row r="334" s="2" customFormat="1" ht="12.75">
      <c r="B334" s="5"/>
    </row>
    <row r="335" s="2" customFormat="1" ht="12.75"/>
    <row r="336" s="2" customFormat="1" ht="12.75">
      <c r="B336" s="26"/>
    </row>
    <row r="337" s="2" customFormat="1" ht="12.75">
      <c r="B337" s="5"/>
    </row>
    <row r="338" s="2" customFormat="1" ht="12.75">
      <c r="B338" s="5"/>
    </row>
    <row r="339" s="2" customFormat="1" ht="12.75">
      <c r="B339" s="27"/>
    </row>
    <row r="340" s="2" customFormat="1" ht="12.75"/>
    <row r="341" s="2" customFormat="1" ht="12.75">
      <c r="B341" s="5"/>
    </row>
    <row r="342" s="2" customFormat="1" ht="12.75">
      <c r="B342" s="5"/>
    </row>
    <row r="343" s="2" customFormat="1" ht="12.75"/>
    <row r="344" s="2" customFormat="1" ht="12.75">
      <c r="B344" s="26"/>
    </row>
    <row r="345" s="2" customFormat="1" ht="12.75">
      <c r="B345" s="5"/>
    </row>
    <row r="346" s="2" customFormat="1" ht="12.75">
      <c r="B346" s="5"/>
    </row>
    <row r="347" s="2" customFormat="1" ht="12.75">
      <c r="B347" s="27"/>
    </row>
    <row r="348" s="2" customFormat="1" ht="12.75"/>
    <row r="349" s="2" customFormat="1" ht="12.75">
      <c r="B349" s="5"/>
    </row>
    <row r="350" s="2" customFormat="1" ht="12.75">
      <c r="B350" s="5"/>
    </row>
    <row r="351" s="2" customFormat="1" ht="12.75"/>
    <row r="352" s="2" customFormat="1" ht="12.75">
      <c r="B352" s="26"/>
    </row>
    <row r="353" s="2" customFormat="1" ht="12.75">
      <c r="B353" s="5"/>
    </row>
    <row r="354" s="2" customFormat="1" ht="12.75">
      <c r="B354" s="5"/>
    </row>
    <row r="355" s="2" customFormat="1" ht="12.75">
      <c r="B355" s="27"/>
    </row>
    <row r="356" s="2" customFormat="1" ht="12.75"/>
    <row r="357" s="2" customFormat="1" ht="12.75">
      <c r="B357" s="5"/>
    </row>
    <row r="358" s="2" customFormat="1" ht="12.75">
      <c r="B358" s="5"/>
    </row>
    <row r="359" s="2" customFormat="1" ht="12.75"/>
    <row r="360" s="2" customFormat="1" ht="12.75">
      <c r="B360" s="26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2" r:id="rId1"/>
  <headerFooter alignWithMargins="0">
    <oddHeader>&amp;L&amp;A&amp;C&amp;F</oddHeader>
  </headerFooter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sivan</cp:lastModifiedBy>
  <cp:lastPrinted>2016-03-24T09:46:43Z</cp:lastPrinted>
  <dcterms:created xsi:type="dcterms:W3CDTF">2010-01-14T07:10:55Z</dcterms:created>
  <dcterms:modified xsi:type="dcterms:W3CDTF">2016-03-29T07:14:48Z</dcterms:modified>
  <cp:category/>
  <cp:version/>
  <cp:contentType/>
  <cp:contentStatus/>
</cp:coreProperties>
</file>